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defaultThemeVersion="124226"/>
  <mc:AlternateContent xmlns:mc="http://schemas.openxmlformats.org/markup-compatibility/2006">
    <mc:Choice Requires="x15">
      <x15ac:absPath xmlns:x15ac="http://schemas.microsoft.com/office/spreadsheetml/2010/11/ac" url="\\wd.govt.nz\dfs\personal\homedrive\PRRA\CumminE2\My Documents\01 - Pike 2020\"/>
    </mc:Choice>
  </mc:AlternateContent>
  <xr:revisionPtr revIDLastSave="0" documentId="13_ncr:1_{A5E3D8F4-DDEF-4242-80C9-C0832963E55F}" xr6:coauthVersionLast="47" xr6:coauthVersionMax="47" xr10:uidLastSave="{00000000-0000-0000-0000-000000000000}"/>
  <bookViews>
    <workbookView xWindow="28680" yWindow="-120" windowWidth="29040" windowHeight="15840" activeTab="2" xr2:uid="{00000000-000D-0000-FFFF-FFFF00000000}"/>
  </bookViews>
  <sheets>
    <sheet name="Guidance for agencies" sheetId="5" r:id="rId1"/>
    <sheet name="Summary and sign-off" sheetId="13" r:id="rId2"/>
    <sheet name="Travel" sheetId="1" r:id="rId3"/>
    <sheet name="Hospitality" sheetId="2" r:id="rId4"/>
    <sheet name="All other expenses" sheetId="3" r:id="rId5"/>
    <sheet name="Gifts and benefits" sheetId="4" r:id="rId6"/>
  </sheets>
  <definedNames>
    <definedName name="_xlnm.Print_Area" localSheetId="4">'All other expenses'!$A$1:$E$25</definedName>
    <definedName name="_xlnm.Print_Area" localSheetId="5">'Gifts and benefits'!$A$1:$F$25</definedName>
    <definedName name="_xlnm.Print_Area" localSheetId="0">'Guidance for agencies'!$A$1:$A$58</definedName>
    <definedName name="_xlnm.Print_Area" localSheetId="3">Hospitality!$A$1:$E$21</definedName>
    <definedName name="_xlnm.Print_Area" localSheetId="1">'Summary and sign-off'!$A$1:$F$23</definedName>
    <definedName name="_xlnm.Print_Area" localSheetId="2">Travel!$A$1:$E$48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1" i="1" l="1"/>
  <c r="D14" i="4" l="1"/>
  <c r="C19" i="3"/>
  <c r="C14" i="2"/>
  <c r="C30" i="1"/>
  <c r="C37" i="1"/>
  <c r="C15" i="1"/>
  <c r="B6" i="13" l="1"/>
  <c r="E60" i="13"/>
  <c r="C60" i="13"/>
  <c r="C16" i="4"/>
  <c r="C15" i="4"/>
  <c r="B60" i="13" l="1"/>
  <c r="B59" i="13"/>
  <c r="D59" i="13"/>
  <c r="B58" i="13"/>
  <c r="D58" i="13"/>
  <c r="D57" i="13"/>
  <c r="B57" i="13"/>
  <c r="D56" i="13"/>
  <c r="B56" i="13"/>
  <c r="D55" i="13"/>
  <c r="B55" i="13"/>
  <c r="B2" i="4"/>
  <c r="B3" i="4"/>
  <c r="B2" i="3"/>
  <c r="B3" i="3"/>
  <c r="B2" i="2"/>
  <c r="B3" i="2"/>
  <c r="B2" i="1"/>
  <c r="B3" i="1"/>
  <c r="F58" i="13" l="1"/>
  <c r="D14" i="2" s="1"/>
  <c r="F60" i="13"/>
  <c r="E14" i="4" s="1"/>
  <c r="F59" i="13"/>
  <c r="D19" i="3" s="1"/>
  <c r="F57" i="13"/>
  <c r="D37" i="1" s="1"/>
  <c r="F56" i="13"/>
  <c r="D30" i="1" s="1"/>
  <c r="F55" i="13"/>
  <c r="D15" i="1" s="1"/>
  <c r="C13" i="13"/>
  <c r="C12" i="13"/>
  <c r="C11" i="13"/>
  <c r="C16" i="13" l="1"/>
  <c r="C17" i="13"/>
  <c r="B5" i="4" l="1"/>
  <c r="B4" i="4"/>
  <c r="B5" i="3"/>
  <c r="B4" i="3"/>
  <c r="B5" i="2"/>
  <c r="B4" i="2"/>
  <c r="B5" i="1"/>
  <c r="B4" i="1"/>
  <c r="C15" i="13" l="1"/>
  <c r="F12" i="13" l="1"/>
  <c r="C14" i="4"/>
  <c r="F11" i="13" s="1"/>
  <c r="F13" i="13" l="1"/>
  <c r="B37" i="1"/>
  <c r="B17" i="13" s="1"/>
  <c r="B30" i="1"/>
  <c r="B16" i="13" s="1"/>
  <c r="B15" i="1"/>
  <c r="B15" i="13" s="1"/>
  <c r="B19" i="3" l="1"/>
  <c r="B13" i="13" s="1"/>
  <c r="B14" i="2"/>
  <c r="B12" i="13" s="1"/>
  <c r="B11" i="13" l="1"/>
  <c r="B3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58" authorId="0" shapeId="0" xr:uid="{00000000-0006-0000-0000-000001000000}">
      <text>
        <r>
          <rPr>
            <sz val="9"/>
            <color indexed="81"/>
            <rFont val="Tahoma"/>
            <family val="2"/>
          </rPr>
          <t xml:space="preserve">
Update link once finalised for new workbook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18"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33"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<sst xmlns="http://schemas.openxmlformats.org/spreadsheetml/2006/main" count="270" uniqueCount="195">
  <si>
    <t>Chief Executive Expense Disclosures: A Guide for Agency Staff</t>
  </si>
  <si>
    <r>
      <rPr>
        <sz val="11"/>
        <rFont val="Arial"/>
        <family val="2"/>
      </rPr>
      <t>The following is a summary from "Chief Executive Expense Disclosures: A Guide for Agency Staff":</t>
    </r>
    <r>
      <rPr>
        <u/>
        <sz val="11"/>
        <color theme="10"/>
        <rFont val="Arial"/>
        <family val="2"/>
      </rPr>
      <t xml:space="preserve"> http://www.ssc.govt.nz/assets/Legacy/resources/Chief-Executive-Expense-Disclosure-Guide.pdf
</t>
    </r>
    <r>
      <rPr>
        <sz val="11"/>
        <rFont val="Arial"/>
        <family val="2"/>
      </rPr>
      <t>Please read that in full first.</t>
    </r>
  </si>
  <si>
    <t>In the following worksheets, cells shaded light green require input. All other cells are locked to prevent change.</t>
  </si>
  <si>
    <t>Purpose</t>
  </si>
  <si>
    <t>The purpose of regular public disclosure of Chief Executive's (CE) expenses is to provide transparency and accountability for discretionary expenditure by CEs of Public Service departments and statutory Crown entities.</t>
  </si>
  <si>
    <t>Publishing clear and detailed disclosures is integral to building and maintaining the public's trust and confidence in the State services.</t>
  </si>
  <si>
    <t>What is covered?</t>
  </si>
  <si>
    <r>
      <t xml:space="preserve">Description
</t>
    </r>
    <r>
      <rPr>
        <sz val="10"/>
        <color theme="0"/>
        <rFont val="Arial"/>
        <family val="2"/>
      </rPr>
      <t>(e.g. event tickets, etc)</t>
    </r>
  </si>
  <si>
    <t>All expenses for items experienced, used or declined by CEs in performing their role are required to be disclosed, whether paid by credit card or invoiced.</t>
  </si>
  <si>
    <t xml:space="preserve">This includes expenses for more personal undertakings, such as professional development expenditure, in addition to outgoings for the likes of travel and entertainment. </t>
  </si>
  <si>
    <t>CE expenses are not generally regarded as personal or commercially sensitive. Refer to the Ombudsman Guide to Chief Executive Expenses for guidance.</t>
  </si>
  <si>
    <t>Business or corporate expenses for the organisation that are met from the CE's budget or paid by his /her credit card are excluded.</t>
  </si>
  <si>
    <t>Expense disclosures cover the full period of the report, and are completed by each CE, including Acting CEs.</t>
  </si>
  <si>
    <t>How does it work?</t>
  </si>
  <si>
    <t xml:space="preserve">CEs disclose the expenses, gifts &amp; hospitality they have expended or been offered using this SSC Excel workbook. </t>
  </si>
  <si>
    <t>CEs formally approve completed Excel workbooks and an appropriate person reviews them.</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</si>
  <si>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</si>
  <si>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t>When and how often are disclosures made?</t>
  </si>
  <si>
    <t>Disclosures cover the year to 30 June and are expected to be published by 31 July.</t>
  </si>
  <si>
    <t>Disclosed Information - this workbook includes a tab for each of the following categories:</t>
  </si>
  <si>
    <t>Summary and sign-off</t>
  </si>
  <si>
    <t>This tab contains a summary of the information presented: it includes a single place to update entity information, running totals of the different types of expenses and gifts/benefits, and records the required checks and sign-offs before publication.</t>
  </si>
  <si>
    <t>Travel</t>
  </si>
  <si>
    <t xml:space="preserve">All expenses incurred by CEs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</si>
  <si>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Hospitality</t>
  </si>
  <si>
    <t xml:space="preserve">All work-related hospitality expenses provided by the CE to people external to Public Service departments and statutory Crown entities. </t>
  </si>
  <si>
    <t>All other expenses</t>
  </si>
  <si>
    <t>All other expenses incurred by the CE that are not captured under the definition of travel, hospitality or gifts and benefits are disclosed in this section. This includes items such as cell phone and data costs, subscriptions, membership fees, conference fees, and professional development fees.</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</si>
  <si>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</si>
  <si>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Gifts and benefits</t>
  </si>
  <si>
    <t xml:space="preserve">All gifts, invitations to events and other hospitality, of $50 or more in total value per year, accepted or declined by the CE from people external to the organisation are disclosed. A brief explanation of what the CE did with the gifts and benefits is supplied, which includes whether the offer was declined. </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</si>
  <si>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</si>
  <si>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t>
  </si>
  <si>
    <t>How to present information</t>
  </si>
  <si>
    <r>
      <rPr>
        <sz val="11"/>
        <rFont val="Arial"/>
        <family val="2"/>
      </rPr>
      <t xml:space="preserve">Provide information using this SSC Excel workbook: </t>
    </r>
    <r>
      <rPr>
        <u/>
        <sz val="11"/>
        <color theme="10"/>
        <rFont val="Arial"/>
        <family val="2"/>
      </rPr>
      <t>http://www.ssc.govt.nz/ce-expenses-disclosure</t>
    </r>
  </si>
  <si>
    <t>Complete separate tables for each category using the tabs provided in this Excel workbook: Travel, Hospitality, Gifts and Benefits, All other expenses.</t>
  </si>
  <si>
    <t>Complete all fields. The header (organisation name, CE name and reporting period) will pre-populate once you enter it on the 'Summary and sign-off' tab.</t>
  </si>
  <si>
    <t>Whether costs are GST exclusive or inclusive needs to be consistent on each sheet, and ideally should be consistent across all sheets. You have the option to use GST exclusive or inclusive as it may depend how you get your source information.</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</si>
  <si>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</si>
  <si>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Ensure the disclosure is for the full reporting period. Include separate disclosures for each CE, including Acting CEs.</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</si>
  <si>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</si>
  <si>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Provide full information for every entry. The alert "Some records may be incomplete" will show in the 'Total' line if any expense has 'Cost' or 'Type of expense' missing, or, any gift has 'Accepted/Declined', 'Description' or 'Estimated value' missing.</t>
  </si>
  <si>
    <t>The subtotals and totals should appear and update automatically, once you add information to the rows above. Insert more rows as you need - right click on the row number (at the left of screen) and select 'Insert' - new row will insert above.</t>
  </si>
  <si>
    <t>Uploading the workbook - please ensure it is easy to find on your website.</t>
  </si>
  <si>
    <t>The Disclosures webpage could be headed with a statement such as: “(This agency) is disclosing the Chief Executive’s expenses, gifts and hospitality as part of its commitment to transparency and accountability".</t>
  </si>
  <si>
    <t>Further assistance</t>
  </si>
  <si>
    <r>
      <rPr>
        <sz val="11"/>
        <rFont val="Arial"/>
        <family val="2"/>
      </rPr>
      <t xml:space="preserve">The above is a summary from "Chief Executive Expense Disclosures: A Guide for Agency Staff":  </t>
    </r>
    <r>
      <rPr>
        <u/>
        <sz val="11"/>
        <color theme="10"/>
        <rFont val="Arial"/>
        <family val="2"/>
      </rPr>
      <t xml:space="preserve">http://www.ssc.govt.nz/assets/Legacy/resources/Chief-Executive-Expense-Disclosure-Guide.pdf </t>
    </r>
    <r>
      <rPr>
        <u/>
        <sz val="10"/>
        <color theme="10"/>
        <rFont val="Arial"/>
        <family val="2"/>
      </rPr>
      <t xml:space="preserve">
</t>
    </r>
    <r>
      <rPr>
        <sz val="11"/>
        <rFont val="Arial"/>
        <family val="2"/>
      </rPr>
      <t>Please read that in full first.</t>
    </r>
  </si>
  <si>
    <r>
      <rPr>
        <sz val="11"/>
        <rFont val="Arial"/>
        <family val="2"/>
      </rPr>
      <t xml:space="preserve">If you have any questions, contact the team at </t>
    </r>
    <r>
      <rPr>
        <u/>
        <sz val="11"/>
        <color theme="10"/>
        <rFont val="Arial"/>
        <family val="2"/>
      </rPr>
      <t>ceexpenses@ssc.govt.nz</t>
    </r>
  </si>
  <si>
    <r>
      <rPr>
        <sz val="11"/>
        <rFont val="Arial"/>
        <family val="2"/>
      </rPr>
      <t>For help with publishing on data.govt contact</t>
    </r>
    <r>
      <rPr>
        <sz val="11"/>
        <color theme="10"/>
        <rFont val="Arial"/>
        <family val="2"/>
      </rPr>
      <t xml:space="preserve"> </t>
    </r>
    <r>
      <rPr>
        <u/>
        <sz val="11"/>
        <color theme="10"/>
        <rFont val="Arial"/>
        <family val="2"/>
      </rPr>
      <t>info@data.govt.nz.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</si>
  <si>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</si>
  <si>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r>
      <t xml:space="preserve">Provide information using this SSC Excel workbook: </t>
    </r>
    <r>
      <rPr>
        <u/>
        <sz val="11"/>
        <color rgb="FF0070C0"/>
        <rFont val="Arial"/>
        <family val="2"/>
      </rPr>
      <t>http://www.ssc.govt.nz/ce-expenses-disclosure</t>
    </r>
  </si>
  <si>
    <t>Chief Executive Expenses, Gifts and Benefits Disclosure - summary &amp; sign-off*</t>
  </si>
  <si>
    <t xml:space="preserve">Organisation Name </t>
  </si>
  <si>
    <t>Chief Executive**</t>
  </si>
  <si>
    <t>Disclosure period start***</t>
  </si>
  <si>
    <t>Disclosure period end***</t>
  </si>
  <si>
    <t>Agency totals check</t>
  </si>
  <si>
    <t>Chief Executive approval****</t>
  </si>
  <si>
    <t>This disclosure has not yet been approved by the Chief Executive</t>
  </si>
  <si>
    <t>Other sign-off****</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</si>
  <si>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</si>
  <si>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</si>
  <si>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</si>
  <si>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</si>
  <si>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</si>
  <si>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</si>
  <si>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</si>
  <si>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</si>
  <si>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</si>
  <si>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</si>
  <si>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</si>
  <si>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</si>
  <si>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</si>
  <si>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</si>
  <si>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</si>
  <si>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Chief Executive</t>
  </si>
  <si>
    <t>*** Update if a shorter or different period is covered</t>
  </si>
  <si>
    <t>**** This disclosure must be approved by the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</si>
  <si>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</si>
  <si>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</si>
  <si>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</si>
  <si>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</si>
  <si>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</si>
  <si>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</si>
  <si>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</si>
  <si>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</si>
  <si>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</si>
  <si>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</si>
  <si>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</si>
  <si>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</si>
  <si>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</si>
  <si>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</si>
  <si>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</si>
  <si>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</si>
  <si>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</si>
  <si>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</si>
  <si>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</si>
  <si>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</si>
  <si>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</si>
  <si>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</si>
  <si>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</si>
  <si>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</si>
  <si>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</si>
  <si>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</si>
  <si>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</si>
  <si>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</si>
  <si>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</si>
  <si>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</si>
  <si>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</si>
  <si>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Chief Executive Expense Disclosure</t>
  </si>
  <si>
    <t>Chief Executive</t>
  </si>
  <si>
    <t>Disclosure period start</t>
  </si>
  <si>
    <t>Disclosure period end</t>
  </si>
  <si>
    <t>GST on costs</t>
  </si>
  <si>
    <t>International, domestic and local travel expenses</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</si>
  <si>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</si>
  <si>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</si>
  <si>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</si>
  <si>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</si>
  <si>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</si>
  <si>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</si>
  <si>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</si>
  <si>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</si>
  <si>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</si>
  <si>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</si>
  <si>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</si>
  <si>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</si>
  <si>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</si>
  <si>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</si>
  <si>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</si>
  <si>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</si>
  <si>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</si>
  <si>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</si>
  <si>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</si>
  <si>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</si>
  <si>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</si>
  <si>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</si>
  <si>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</si>
  <si>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chief executive in the context of his/her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</si>
  <si>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</si>
  <si>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</si>
  <si>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</si>
  <si>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</si>
  <si>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</si>
  <si>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</si>
  <si>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</si>
  <si>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</si>
  <si>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All Other Expenses</t>
  </si>
  <si>
    <t>All other expenditure incurred by the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</si>
  <si>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SSC)</t>
    </r>
  </si>
  <si>
    <r>
      <t xml:space="preserve">Type of expense
</t>
    </r>
    <r>
      <rPr>
        <sz val="10"/>
        <color theme="0"/>
        <rFont val="Arial"/>
        <family val="2"/>
      </rPr>
      <t>(e.g. phone and data costs, membership fees)</t>
    </r>
  </si>
  <si>
    <t xml:space="preserve">Total other expenses </t>
  </si>
  <si>
    <t>Notes</t>
  </si>
  <si>
    <t>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</si>
  <si>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</si>
  <si>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</si>
  <si>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</si>
  <si>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</si>
  <si>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</si>
  <si>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</si>
  <si>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</si>
  <si>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</si>
  <si>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</si>
  <si>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</si>
  <si>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</si>
  <si>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</si>
  <si>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</si>
  <si>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</si>
  <si>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Type here who else has approved this disclosure</t>
  </si>
  <si>
    <t>Te Kāhui Whakamana Rua Tekau mā Iwa | Pike River Recovery Agency</t>
  </si>
  <si>
    <t>Taxi</t>
  </si>
  <si>
    <t>Wellington</t>
  </si>
  <si>
    <t>Hotel</t>
  </si>
  <si>
    <t>Dave Gawn</t>
  </si>
  <si>
    <t>Ferry crossing including booking fees: one way Picton to Wellington</t>
  </si>
  <si>
    <t>Parking</t>
  </si>
  <si>
    <t>Airfares including booking fees: AirNZ Seat and bag (one way flight between Hokitika and Wellington)</t>
  </si>
  <si>
    <t>Airfares including booking fees: AirNZ Seat and bag (return flight between Hokitika and Wellington)</t>
  </si>
  <si>
    <t xml:space="preserve">Airfares including booking fees: AirNZ Seat and bag (return flight between Hokitika and Wellington)
</t>
  </si>
  <si>
    <t>Flight cancelled due to Covid-19</t>
  </si>
  <si>
    <t xml:space="preserve">Travel to the West Coast for Chief Executive handover </t>
  </si>
  <si>
    <t xml:space="preserve">Travel to Wellington for Induction at NEMA </t>
  </si>
  <si>
    <t xml:space="preserve">Phone and data costs </t>
  </si>
  <si>
    <t>Greymouth/Wellington</t>
  </si>
  <si>
    <t>Monthly mobile phone charge including data usage for July 2021</t>
  </si>
  <si>
    <t>Monthly mobile phone charge including data usage for August 2021</t>
  </si>
  <si>
    <t>Tablet data costs</t>
  </si>
  <si>
    <t>Monthly working remotely tablet data usage for July 2021</t>
  </si>
  <si>
    <t>Monthly working remotely tablet data usage for August 2021</t>
  </si>
  <si>
    <t xml:space="preserve">Nothing to report </t>
  </si>
  <si>
    <t>Monthly mobile phone charge including data usage for September 2021</t>
  </si>
  <si>
    <t>Monthly working remotely tablet data usage for September 2021</t>
  </si>
  <si>
    <t>Travel to Wellington, Regular face to face meeting with PSC</t>
  </si>
  <si>
    <t xml:space="preserve">Travel to Wellington, Regular face to face meeting with PSC, Minister Allan and Minister Faafoi, and other relationship meetings </t>
  </si>
  <si>
    <t>Greymouth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</si>
</sst>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_);[Red]\(&quot;$&quot;#,##0.00\)"/>
    <numFmt numFmtId="165" formatCode="_(&quot;$&quot;* #,##0.00_);_(&quot;$&quot;* \(#,##0.00\);_(&quot;$&quot;* &quot;-&quot;??_);_(@_)"/>
    <numFmt numFmtId="166" formatCode="&quot;$&quot;#,##0.00"/>
    <numFmt numFmtId="167" formatCode="[$-1409]d\ mmmm\ yyyy;@"/>
  </numFmts>
  <fonts count="38"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u/>
      <sz val="11"/>
      <color rgb="FF0070C0"/>
      <name val="Arial"/>
      <family val="2"/>
    </font>
    <font>
      <sz val="11"/>
      <color theme="10"/>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1"/>
      <name val="Arial"/>
      <family val="2"/>
    </font>
    <font>
      <b/>
      <sz val="10"/>
      <color rgb="FFFFC000"/>
      <name val="Arial"/>
      <family val="2"/>
    </font>
    <font>
      <sz val="12"/>
      <color theme="0" tint="-0.499984740745262"/>
      <name val="Arial"/>
      <family val="2"/>
    </font>
    <font>
      <i/>
      <sz val="10"/>
      <color rgb="FFFF0000"/>
      <name val="Arial"/>
      <family val="2"/>
    </font>
  </fonts>
  <fills count="12">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FFFF00"/>
        <bgColor indexed="64"/>
      </patternFill>
    </fill>
    <fill>
      <patternFill patternType="solid">
        <fgColor rgb="FF99FF99"/>
        <bgColor indexed="64"/>
      </patternFill>
    </fill>
    <fill>
      <patternFill patternType="solid">
        <fgColor rgb="FFCCFFCC"/>
        <bgColor indexed="64"/>
      </patternFill>
    </fill>
  </fills>
  <borders count="11">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3">
    <xf numFmtId="0" fontId="0" fillId="0" borderId="0"/>
    <xf numFmtId="0" fontId="10" fillId="0" borderId="0" applyNumberFormat="0" applyFill="0" applyBorder="0" applyAlignment="0" applyProtection="0"/>
    <xf numFmtId="165" fontId="23" fillId="0" borderId="0" applyFont="0" applyFill="0" applyBorder="0" applyAlignment="0" applyProtection="0"/>
  </cellStyleXfs>
  <cellXfs count="190">
    <xf numFmtId="0" fontId="0" fillId="0" borderId="0" xfId="0"/>
    <xf numFmtId="0" fontId="0" fillId="0" borderId="0" xfId="0" applyAlignment="1" applyProtection="1">
      <alignment wrapText="1"/>
      <protection locked="0"/>
    </xf>
    <xf numFmtId="0" fontId="0" fillId="0" borderId="0" xfId="0" applyFont="1" applyBorder="1" applyProtection="1">
      <protection locked="0"/>
    </xf>
    <xf numFmtId="0" fontId="0" fillId="0" borderId="0" xfId="0" applyFont="1" applyProtection="1">
      <protection locked="0"/>
    </xf>
    <xf numFmtId="0" fontId="18" fillId="2" borderId="0" xfId="0" applyFont="1" applyFill="1" applyBorder="1" applyAlignment="1" applyProtection="1">
      <alignment vertical="center" wrapText="1" readingOrder="1"/>
    </xf>
    <xf numFmtId="0" fontId="0" fillId="5" borderId="0" xfId="0" applyFill="1" applyAlignment="1" applyProtection="1">
      <alignment wrapText="1"/>
    </xf>
    <xf numFmtId="0" fontId="0" fillId="5" borderId="0" xfId="0" applyFont="1" applyFill="1" applyAlignment="1" applyProtection="1">
      <alignment wrapText="1"/>
    </xf>
    <xf numFmtId="0" fontId="18" fillId="0" borderId="0" xfId="0" applyFont="1" applyFill="1" applyBorder="1" applyAlignment="1" applyProtection="1">
      <alignment vertical="center" wrapText="1" readingOrder="1"/>
    </xf>
    <xf numFmtId="0" fontId="17" fillId="0" borderId="0" xfId="0" applyFont="1" applyFill="1" applyBorder="1" applyAlignment="1" applyProtection="1">
      <alignment vertical="center" wrapText="1" readingOrder="1"/>
    </xf>
    <xf numFmtId="0" fontId="21" fillId="0" borderId="0" xfId="0" applyFont="1" applyFill="1" applyBorder="1" applyAlignment="1" applyProtection="1">
      <alignment vertical="center" wrapText="1" readingOrder="1"/>
    </xf>
    <xf numFmtId="0" fontId="21" fillId="0" borderId="3" xfId="0" applyFont="1" applyFill="1" applyBorder="1" applyAlignment="1" applyProtection="1">
      <alignment vertical="center" wrapText="1" readingOrder="1"/>
    </xf>
    <xf numFmtId="0" fontId="31" fillId="0" borderId="3" xfId="0" applyFont="1" applyFill="1" applyBorder="1" applyAlignment="1" applyProtection="1">
      <alignment horizontal="left" vertical="center" wrapText="1" indent="2" readingOrder="1"/>
    </xf>
    <xf numFmtId="0" fontId="0" fillId="4" borderId="0" xfId="0" applyFill="1" applyAlignment="1" applyProtection="1"/>
    <xf numFmtId="0" fontId="0" fillId="5" borderId="0" xfId="0" applyFill="1" applyAlignment="1" applyProtection="1"/>
    <xf numFmtId="0" fontId="4" fillId="6" borderId="0" xfId="0" applyFont="1" applyFill="1" applyAlignment="1" applyProtection="1"/>
    <xf numFmtId="0" fontId="4" fillId="6" borderId="0" xfId="0" applyFont="1" applyFill="1" applyAlignment="1" applyProtection="1">
      <alignment wrapText="1"/>
    </xf>
    <xf numFmtId="0" fontId="0" fillId="0" borderId="0" xfId="0" applyProtection="1"/>
    <xf numFmtId="0" fontId="26" fillId="0" borderId="0" xfId="0" applyFont="1" applyBorder="1" applyProtection="1"/>
    <xf numFmtId="166" fontId="25" fillId="0" borderId="0" xfId="0" applyNumberFormat="1" applyFont="1" applyFill="1" applyBorder="1" applyAlignment="1" applyProtection="1">
      <alignment vertical="center" wrapText="1"/>
    </xf>
    <xf numFmtId="0" fontId="19" fillId="0" borderId="0" xfId="0" applyFont="1" applyFill="1" applyBorder="1" applyAlignment="1" applyProtection="1">
      <alignment horizontal="center" vertical="center" wrapText="1"/>
    </xf>
    <xf numFmtId="0" fontId="0" fillId="0" borderId="0" xfId="0" applyFont="1" applyBorder="1" applyAlignment="1" applyProtection="1">
      <alignment wrapText="1"/>
    </xf>
    <xf numFmtId="0" fontId="4" fillId="0" borderId="0" xfId="0" applyFont="1" applyBorder="1" applyAlignment="1" applyProtection="1">
      <alignment wrapText="1"/>
    </xf>
    <xf numFmtId="0" fontId="1" fillId="0" borderId="0" xfId="0" applyFont="1" applyBorder="1" applyAlignment="1" applyProtection="1">
      <alignment wrapText="1"/>
    </xf>
    <xf numFmtId="0" fontId="0" fillId="0" borderId="0" xfId="0" applyFont="1" applyBorder="1" applyAlignment="1" applyProtection="1">
      <alignment vertical="center"/>
    </xf>
    <xf numFmtId="0" fontId="0" fillId="0" borderId="0" xfId="0" applyFont="1" applyProtection="1"/>
    <xf numFmtId="0" fontId="1" fillId="0" borderId="0" xfId="0" applyFont="1" applyFill="1" applyBorder="1" applyAlignment="1" applyProtection="1">
      <alignment wrapText="1"/>
    </xf>
    <xf numFmtId="0" fontId="0" fillId="0" borderId="0" xfId="0" applyFill="1" applyBorder="1" applyAlignment="1" applyProtection="1">
      <alignment wrapText="1"/>
    </xf>
    <xf numFmtId="0" fontId="0" fillId="0" borderId="0" xfId="0" applyBorder="1" applyAlignment="1" applyProtection="1">
      <alignment wrapText="1"/>
    </xf>
    <xf numFmtId="0" fontId="4" fillId="0" borderId="0" xfId="0" applyFont="1" applyBorder="1" applyProtection="1"/>
    <xf numFmtId="0" fontId="0" fillId="0" borderId="0" xfId="0" applyFont="1" applyFill="1" applyBorder="1" applyAlignment="1" applyProtection="1">
      <alignment vertical="center"/>
    </xf>
    <xf numFmtId="0" fontId="0" fillId="0" borderId="0" xfId="0" applyFont="1" applyFill="1" applyBorder="1" applyAlignment="1" applyProtection="1">
      <alignment wrapText="1"/>
    </xf>
    <xf numFmtId="0" fontId="0" fillId="0" borderId="0" xfId="0" applyBorder="1" applyAlignment="1" applyProtection="1">
      <alignment vertical="center"/>
    </xf>
    <xf numFmtId="0" fontId="0" fillId="0" borderId="0" xfId="0" applyBorder="1" applyAlignment="1" applyProtection="1"/>
    <xf numFmtId="0" fontId="0" fillId="0" borderId="0" xfId="0" applyFont="1" applyBorder="1" applyAlignment="1" applyProtection="1">
      <alignment horizontal="justify" vertical="center"/>
    </xf>
    <xf numFmtId="0" fontId="14" fillId="0" borderId="0" xfId="0" applyFont="1" applyBorder="1" applyAlignment="1" applyProtection="1">
      <alignment vertical="center" wrapText="1" readingOrder="1"/>
    </xf>
    <xf numFmtId="0" fontId="20" fillId="3" borderId="0" xfId="0" applyFont="1" applyFill="1" applyBorder="1" applyAlignment="1" applyProtection="1">
      <alignment vertical="center" wrapText="1"/>
    </xf>
    <xf numFmtId="0" fontId="0" fillId="0" borderId="0" xfId="0" applyFont="1" applyAlignment="1" applyProtection="1">
      <alignment vertical="center"/>
    </xf>
    <xf numFmtId="0" fontId="0" fillId="0" borderId="0" xfId="0" applyFont="1" applyFill="1" applyProtection="1"/>
    <xf numFmtId="0" fontId="0" fillId="0" borderId="0" xfId="0" applyFont="1" applyBorder="1" applyProtection="1"/>
    <xf numFmtId="0" fontId="0" fillId="0" borderId="0" xfId="0" applyBorder="1" applyAlignment="1" applyProtection="1">
      <alignment vertical="top"/>
    </xf>
    <xf numFmtId="0" fontId="0" fillId="0" borderId="0" xfId="0" applyBorder="1" applyAlignment="1" applyProtection="1">
      <alignment vertical="top" wrapText="1"/>
    </xf>
    <xf numFmtId="0" fontId="0" fillId="0" borderId="0" xfId="0" applyFont="1" applyAlignment="1" applyProtection="1">
      <alignment wrapText="1"/>
    </xf>
    <xf numFmtId="0" fontId="3" fillId="0" borderId="0" xfId="0" applyFont="1" applyFill="1" applyBorder="1" applyAlignment="1" applyProtection="1">
      <alignment wrapText="1"/>
    </xf>
    <xf numFmtId="0" fontId="0" fillId="0" borderId="0" xfId="0"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Alignment="1" applyProtection="1">
      <alignment horizontal="justify" vertical="center"/>
    </xf>
    <xf numFmtId="0" fontId="0" fillId="0" borderId="0" xfId="0" applyAlignment="1" applyProtection="1">
      <alignment wrapText="1"/>
    </xf>
    <xf numFmtId="0" fontId="2" fillId="0" borderId="0" xfId="0" applyFont="1" applyFill="1" applyBorder="1" applyAlignment="1" applyProtection="1">
      <alignment wrapText="1"/>
    </xf>
    <xf numFmtId="0" fontId="1" fillId="0" borderId="0" xfId="0" applyFont="1" applyBorder="1" applyAlignment="1" applyProtection="1">
      <alignment vertical="center" wrapText="1"/>
    </xf>
    <xf numFmtId="0" fontId="0" fillId="0" borderId="0" xfId="0" applyAlignment="1" applyProtection="1">
      <alignment vertical="center" wrapText="1"/>
    </xf>
    <xf numFmtId="0" fontId="19" fillId="3" borderId="0" xfId="0" applyFont="1" applyFill="1" applyBorder="1" applyAlignment="1" applyProtection="1">
      <alignment vertical="center" wrapText="1" readingOrder="1"/>
    </xf>
    <xf numFmtId="0" fontId="16" fillId="3" borderId="0" xfId="0" applyFont="1" applyFill="1" applyBorder="1" applyAlignment="1" applyProtection="1"/>
    <xf numFmtId="0" fontId="4" fillId="0" borderId="0" xfId="0" applyFont="1" applyFill="1" applyBorder="1" applyAlignment="1" applyProtection="1">
      <alignment wrapText="1"/>
    </xf>
    <xf numFmtId="0" fontId="0" fillId="0" borderId="0" xfId="0" applyFont="1" applyBorder="1" applyAlignment="1" applyProtection="1"/>
    <xf numFmtId="0" fontId="0" fillId="0" borderId="0" xfId="0" applyAlignment="1" applyProtection="1"/>
    <xf numFmtId="0" fontId="0" fillId="0" borderId="0" xfId="0" applyAlignment="1" applyProtection="1">
      <alignment vertical="top" wrapText="1"/>
    </xf>
    <xf numFmtId="1" fontId="21" fillId="0" borderId="5"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 fontId="17" fillId="0" borderId="0" xfId="0" applyNumberFormat="1" applyFont="1" applyFill="1" applyBorder="1" applyAlignment="1" applyProtection="1">
      <alignment horizontal="center" vertical="center" wrapText="1"/>
    </xf>
    <xf numFmtId="165" fontId="17" fillId="0" borderId="0" xfId="2" applyFont="1" applyFill="1" applyBorder="1" applyAlignment="1" applyProtection="1">
      <alignment vertical="center" wrapText="1" readingOrder="1"/>
    </xf>
    <xf numFmtId="0" fontId="15" fillId="0" borderId="0" xfId="0" applyFont="1" applyFill="1" applyAlignment="1" applyProtection="1">
      <alignment vertical="center" wrapText="1"/>
    </xf>
    <xf numFmtId="0" fontId="0" fillId="0" borderId="0" xfId="0" applyFill="1" applyAlignment="1" applyProtection="1">
      <alignment vertical="center" wrapText="1"/>
    </xf>
    <xf numFmtId="0" fontId="0" fillId="0" borderId="0" xfId="0" applyFill="1" applyAlignment="1" applyProtection="1">
      <alignment wrapText="1"/>
    </xf>
    <xf numFmtId="0" fontId="0" fillId="5" borderId="0" xfId="0" applyFont="1" applyFill="1" applyBorder="1" applyAlignment="1" applyProtection="1"/>
    <xf numFmtId="0" fontId="0" fillId="5" borderId="0" xfId="0" applyFont="1" applyFill="1" applyBorder="1" applyAlignment="1" applyProtection="1">
      <alignment wrapText="1"/>
    </xf>
    <xf numFmtId="0" fontId="0" fillId="5" borderId="0" xfId="0" applyFill="1" applyAlignment="1" applyProtection="1">
      <alignment horizontal="left" vertical="top"/>
    </xf>
    <xf numFmtId="0" fontId="0" fillId="5" borderId="0" xfId="0" applyFont="1" applyFill="1" applyBorder="1" applyProtection="1"/>
    <xf numFmtId="0" fontId="0" fillId="4" borderId="0" xfId="0" applyFont="1" applyFill="1" applyBorder="1" applyProtection="1"/>
    <xf numFmtId="0" fontId="18" fillId="2" borderId="0" xfId="0" applyFont="1" applyFill="1" applyAlignment="1" applyProtection="1">
      <alignment horizontal="center" vertical="center"/>
    </xf>
    <xf numFmtId="0" fontId="27" fillId="0" borderId="0" xfId="0" applyFont="1" applyFill="1" applyAlignment="1" applyProtection="1">
      <alignment horizontal="center"/>
    </xf>
    <xf numFmtId="0" fontId="11" fillId="0" borderId="0" xfId="0" applyFont="1" applyAlignment="1" applyProtection="1">
      <alignment vertical="center"/>
    </xf>
    <xf numFmtId="0" fontId="19" fillId="2" borderId="0" xfId="0" applyFont="1" applyFill="1" applyAlignment="1" applyProtection="1">
      <alignment horizontal="justify" vertical="center"/>
    </xf>
    <xf numFmtId="0" fontId="7" fillId="0" borderId="0" xfId="0" applyFont="1" applyAlignment="1" applyProtection="1">
      <alignment vertical="center"/>
    </xf>
    <xf numFmtId="0" fontId="7" fillId="0" borderId="0" xfId="0" applyFont="1" applyFill="1" applyAlignment="1" applyProtection="1">
      <alignment vertical="center"/>
    </xf>
    <xf numFmtId="0" fontId="7" fillId="0" borderId="0" xfId="0" applyFont="1" applyFill="1" applyAlignment="1" applyProtection="1">
      <alignment vertical="center" wrapText="1"/>
    </xf>
    <xf numFmtId="0" fontId="11" fillId="0" borderId="0" xfId="0" applyFont="1" applyFill="1" applyAlignment="1" applyProtection="1">
      <alignment horizontal="justify" vertical="center"/>
    </xf>
    <xf numFmtId="0" fontId="7" fillId="0" borderId="0" xfId="0" applyFont="1" applyFill="1" applyAlignment="1" applyProtection="1">
      <alignment horizontal="justify" vertical="center"/>
    </xf>
    <xf numFmtId="0" fontId="19" fillId="3" borderId="0" xfId="0" applyFont="1" applyFill="1" applyAlignment="1" applyProtection="1">
      <alignment horizontal="justify" vertical="center"/>
    </xf>
    <xf numFmtId="0" fontId="11" fillId="0" borderId="0" xfId="0" applyFont="1" applyAlignment="1" applyProtection="1">
      <alignment horizontal="justify" vertical="center"/>
    </xf>
    <xf numFmtId="0" fontId="7" fillId="0" borderId="0" xfId="0" applyFont="1" applyAlignment="1" applyProtection="1">
      <alignment vertical="center" wrapText="1"/>
    </xf>
    <xf numFmtId="0" fontId="11" fillId="0" borderId="0" xfId="1" applyFont="1" applyAlignment="1" applyProtection="1">
      <alignment horizontal="justify" vertical="center"/>
    </xf>
    <xf numFmtId="0" fontId="7" fillId="0" borderId="0" xfId="0" applyFont="1" applyAlignment="1" applyProtection="1">
      <alignment horizontal="justify" vertical="center"/>
    </xf>
    <xf numFmtId="0" fontId="11" fillId="0" borderId="0" xfId="0" applyFont="1" applyAlignment="1" applyProtection="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justify" vertical="center"/>
    </xf>
    <xf numFmtId="0" fontId="11" fillId="9" borderId="0" xfId="1" applyFont="1" applyFill="1" applyAlignment="1" applyProtection="1">
      <alignment horizontal="justify" vertical="center"/>
    </xf>
    <xf numFmtId="0" fontId="11" fillId="0" borderId="0" xfId="0" applyFont="1" applyAlignment="1" applyProtection="1">
      <alignment horizontal="center" vertical="center"/>
    </xf>
    <xf numFmtId="0" fontId="0" fillId="0" borderId="0" xfId="0" applyProtection="1">
      <protection locked="0"/>
    </xf>
    <xf numFmtId="0" fontId="19" fillId="3" borderId="0" xfId="0" applyFont="1" applyFill="1" applyBorder="1" applyAlignment="1" applyProtection="1">
      <alignment vertical="center" readingOrder="1"/>
    </xf>
    <xf numFmtId="0" fontId="33" fillId="0" borderId="0" xfId="0" applyFont="1" applyBorder="1" applyProtection="1"/>
    <xf numFmtId="166" fontId="19" fillId="8" borderId="0" xfId="0" applyNumberFormat="1" applyFont="1" applyFill="1" applyBorder="1" applyAlignment="1" applyProtection="1">
      <alignment horizontal="left" vertical="center" wrapText="1"/>
    </xf>
    <xf numFmtId="1" fontId="19" fillId="8" borderId="0" xfId="0" applyNumberFormat="1" applyFont="1" applyFill="1" applyBorder="1" applyAlignment="1" applyProtection="1">
      <alignment horizontal="center" vertical="center" wrapText="1"/>
    </xf>
    <xf numFmtId="164" fontId="0" fillId="0" borderId="0" xfId="0" applyNumberFormat="1" applyBorder="1" applyAlignment="1" applyProtection="1">
      <alignment wrapText="1"/>
    </xf>
    <xf numFmtId="164" fontId="19" fillId="3" borderId="0" xfId="0" applyNumberFormat="1" applyFont="1" applyFill="1" applyBorder="1" applyAlignment="1" applyProtection="1">
      <alignment vertical="center"/>
    </xf>
    <xf numFmtId="164" fontId="21" fillId="0" borderId="4" xfId="2" applyNumberFormat="1" applyFont="1" applyFill="1" applyBorder="1" applyAlignment="1" applyProtection="1">
      <alignment vertical="center" wrapText="1" readingOrder="1"/>
    </xf>
    <xf numFmtId="164" fontId="21" fillId="0" borderId="0" xfId="2" applyNumberFormat="1" applyFont="1" applyFill="1" applyBorder="1" applyAlignment="1" applyProtection="1">
      <alignment vertical="center" wrapText="1" readingOrder="1"/>
    </xf>
    <xf numFmtId="164" fontId="31" fillId="0" borderId="4" xfId="2" applyNumberFormat="1" applyFont="1" applyFill="1" applyBorder="1" applyAlignment="1" applyProtection="1">
      <alignment vertical="center" wrapText="1" readingOrder="1"/>
    </xf>
    <xf numFmtId="164" fontId="19" fillId="3" borderId="0" xfId="0" applyNumberFormat="1" applyFont="1" applyFill="1" applyBorder="1" applyAlignment="1" applyProtection="1">
      <alignment vertical="center" wrapText="1" readingOrder="1"/>
    </xf>
    <xf numFmtId="0" fontId="0" fillId="4" borderId="0" xfId="0" applyFill="1" applyAlignment="1" applyProtection="1">
      <alignment wrapText="1"/>
    </xf>
    <xf numFmtId="0" fontId="0" fillId="4" borderId="0" xfId="0" applyFill="1" applyBorder="1" applyAlignment="1" applyProtection="1"/>
    <xf numFmtId="0" fontId="6" fillId="4" borderId="0" xfId="0" applyFont="1" applyFill="1" applyBorder="1" applyAlignment="1" applyProtection="1">
      <alignment wrapText="1"/>
    </xf>
    <xf numFmtId="0" fontId="12" fillId="0" borderId="0" xfId="1" applyFont="1" applyFill="1" applyAlignment="1" applyProtection="1">
      <alignment horizontal="justify" vertical="center"/>
    </xf>
    <xf numFmtId="0" fontId="15" fillId="0" borderId="5" xfId="2" applyNumberFormat="1" applyFont="1" applyFill="1" applyBorder="1" applyAlignment="1" applyProtection="1">
      <alignment horizontal="center" vertical="center" wrapText="1" readingOrder="1"/>
    </xf>
    <xf numFmtId="0" fontId="15" fillId="0" borderId="0" xfId="2" applyNumberFormat="1" applyFont="1" applyFill="1" applyBorder="1" applyAlignment="1" applyProtection="1">
      <alignment horizontal="center" vertical="center" wrapText="1" readingOrder="1"/>
    </xf>
    <xf numFmtId="0" fontId="32" fillId="0" borderId="5" xfId="2" applyNumberFormat="1" applyFont="1" applyFill="1" applyBorder="1" applyAlignment="1" applyProtection="1">
      <alignment horizontal="center" vertical="center" wrapText="1" readingOrder="1"/>
    </xf>
    <xf numFmtId="0" fontId="20" fillId="0" borderId="0" xfId="0" applyFont="1" applyFill="1" applyAlignment="1" applyProtection="1">
      <alignment horizontal="center" wrapText="1"/>
    </xf>
    <xf numFmtId="0" fontId="35" fillId="3" borderId="0" xfId="0" applyFont="1" applyFill="1" applyBorder="1" applyAlignment="1" applyProtection="1">
      <alignment horizontal="center" vertical="center" readingOrder="1"/>
    </xf>
    <xf numFmtId="0" fontId="20" fillId="3" borderId="0" xfId="0" applyFont="1" applyFill="1" applyBorder="1" applyAlignment="1" applyProtection="1">
      <alignment vertical="center"/>
    </xf>
    <xf numFmtId="164" fontId="20" fillId="3" borderId="0" xfId="0" applyNumberFormat="1" applyFont="1" applyFill="1" applyBorder="1" applyAlignment="1" applyProtection="1">
      <alignment vertical="center"/>
    </xf>
    <xf numFmtId="0" fontId="4" fillId="4" borderId="0" xfId="0" applyFont="1" applyFill="1" applyBorder="1" applyAlignment="1" applyProtection="1">
      <alignment wrapText="1"/>
    </xf>
    <xf numFmtId="0" fontId="4" fillId="5" borderId="0" xfId="0" applyFont="1" applyFill="1" applyAlignment="1" applyProtection="1">
      <alignment wrapText="1"/>
    </xf>
    <xf numFmtId="1" fontId="0" fillId="5" borderId="0" xfId="0" applyNumberFormat="1" applyFont="1" applyFill="1" applyBorder="1" applyAlignment="1" applyProtection="1">
      <alignment horizontal="center"/>
    </xf>
    <xf numFmtId="0" fontId="0" fillId="5" borderId="0" xfId="0" applyFont="1" applyFill="1" applyBorder="1" applyAlignment="1" applyProtection="1">
      <alignment horizontal="center"/>
    </xf>
    <xf numFmtId="1" fontId="0" fillId="4" borderId="0" xfId="0" applyNumberFormat="1" applyFont="1" applyFill="1" applyBorder="1" applyAlignment="1" applyProtection="1">
      <alignment horizontal="center"/>
    </xf>
    <xf numFmtId="0" fontId="0" fillId="4" borderId="0" xfId="0" applyFont="1" applyFill="1" applyBorder="1" applyAlignment="1" applyProtection="1">
      <alignment horizontal="center"/>
    </xf>
    <xf numFmtId="0" fontId="4" fillId="4" borderId="0" xfId="0" applyFont="1" applyFill="1" applyAlignment="1" applyProtection="1"/>
    <xf numFmtId="0" fontId="4" fillId="4" borderId="0" xfId="0" applyFont="1" applyFill="1" applyAlignment="1" applyProtection="1">
      <alignment wrapText="1"/>
    </xf>
    <xf numFmtId="2" fontId="0" fillId="4" borderId="0" xfId="0" applyNumberFormat="1" applyFont="1" applyFill="1" applyAlignment="1" applyProtection="1">
      <alignment vertical="top"/>
    </xf>
    <xf numFmtId="0" fontId="4" fillId="5" borderId="0" xfId="0" applyFont="1" applyFill="1" applyBorder="1" applyAlignment="1" applyProtection="1">
      <alignment wrapText="1"/>
    </xf>
    <xf numFmtId="0" fontId="0" fillId="4" borderId="0" xfId="0" applyFont="1" applyFill="1" applyAlignment="1" applyProtection="1">
      <alignment horizontal="left" vertical="top" wrapText="1"/>
    </xf>
    <xf numFmtId="0" fontId="0" fillId="5" borderId="0" xfId="0" applyFont="1" applyFill="1" applyAlignment="1" applyProtection="1">
      <alignment horizontal="left" vertical="top" wrapText="1"/>
    </xf>
    <xf numFmtId="0" fontId="4" fillId="5" borderId="0" xfId="0" applyFont="1" applyFill="1" applyAlignment="1" applyProtection="1">
      <alignment horizontal="center" vertical="top"/>
    </xf>
    <xf numFmtId="1" fontId="4" fillId="5" borderId="0" xfId="0" applyNumberFormat="1" applyFont="1" applyFill="1" applyBorder="1" applyAlignment="1" applyProtection="1">
      <alignment horizontal="center"/>
    </xf>
    <xf numFmtId="0" fontId="4" fillId="4" borderId="0" xfId="0" applyFont="1" applyFill="1" applyBorder="1" applyAlignment="1" applyProtection="1">
      <alignment horizontal="center" wrapText="1"/>
    </xf>
    <xf numFmtId="0" fontId="4" fillId="5" borderId="0" xfId="0" applyFont="1" applyFill="1" applyAlignment="1" applyProtection="1">
      <alignment horizontal="center" wrapText="1"/>
    </xf>
    <xf numFmtId="0" fontId="18" fillId="3" borderId="0" xfId="0" applyFont="1" applyFill="1" applyBorder="1" applyAlignment="1" applyProtection="1">
      <alignment vertical="center" wrapText="1" readingOrder="1"/>
    </xf>
    <xf numFmtId="165" fontId="18" fillId="3" borderId="0" xfId="2" applyFont="1" applyFill="1" applyBorder="1" applyAlignment="1" applyProtection="1">
      <alignment horizontal="center" vertical="center" wrapText="1" readingOrder="1"/>
    </xf>
    <xf numFmtId="165" fontId="18" fillId="0" borderId="0" xfId="2" applyFont="1" applyFill="1" applyBorder="1" applyAlignment="1" applyProtection="1">
      <alignment horizontal="center" vertical="center" wrapText="1" readingOrder="1"/>
    </xf>
    <xf numFmtId="0" fontId="18" fillId="7" borderId="0" xfId="0" applyFont="1" applyFill="1" applyBorder="1" applyAlignment="1" applyProtection="1">
      <alignment vertical="center" wrapText="1" readingOrder="1"/>
    </xf>
    <xf numFmtId="165" fontId="18" fillId="7" borderId="0" xfId="2" applyFont="1" applyFill="1" applyBorder="1" applyAlignment="1" applyProtection="1">
      <alignment horizontal="center" vertical="center" wrapText="1" readingOrder="1"/>
    </xf>
    <xf numFmtId="0" fontId="20" fillId="0" borderId="0" xfId="0" applyFont="1" applyFill="1" applyBorder="1" applyAlignment="1" applyProtection="1">
      <alignment wrapText="1"/>
    </xf>
    <xf numFmtId="0" fontId="16" fillId="0" borderId="0" xfId="0" applyFont="1" applyProtection="1"/>
    <xf numFmtId="0" fontId="12" fillId="9" borderId="0" xfId="1" applyFont="1" applyFill="1" applyAlignment="1" applyProtection="1">
      <alignment vertical="center" wrapText="1"/>
    </xf>
    <xf numFmtId="167" fontId="15" fillId="10" borderId="3" xfId="0" applyNumberFormat="1" applyFont="1" applyFill="1" applyBorder="1" applyAlignment="1" applyProtection="1">
      <alignment vertical="center"/>
      <protection locked="0"/>
    </xf>
    <xf numFmtId="164" fontId="15" fillId="10" borderId="4" xfId="0" applyNumberFormat="1" applyFont="1" applyFill="1" applyBorder="1" applyAlignment="1" applyProtection="1">
      <alignment vertical="center" wrapText="1"/>
      <protection locked="0"/>
    </xf>
    <xf numFmtId="0" fontId="15" fillId="10" borderId="4" xfId="0" applyFont="1" applyFill="1" applyBorder="1" applyAlignment="1" applyProtection="1">
      <alignment vertical="center" wrapText="1"/>
      <protection locked="0"/>
    </xf>
    <xf numFmtId="0" fontId="15" fillId="10" borderId="5" xfId="0" applyFont="1" applyFill="1" applyBorder="1" applyAlignment="1" applyProtection="1">
      <alignment vertical="center" wrapText="1"/>
      <protection locked="0"/>
    </xf>
    <xf numFmtId="167" fontId="15" fillId="10" borderId="3" xfId="0" applyNumberFormat="1" applyFont="1" applyFill="1" applyBorder="1" applyAlignment="1" applyProtection="1">
      <alignment vertical="center" wrapText="1"/>
      <protection locked="0"/>
    </xf>
    <xf numFmtId="0" fontId="0" fillId="10" borderId="4" xfId="0" applyFont="1" applyFill="1" applyBorder="1" applyAlignment="1" applyProtection="1">
      <alignment vertical="center" wrapText="1"/>
      <protection locked="0"/>
    </xf>
    <xf numFmtId="0" fontId="0" fillId="10" borderId="5" xfId="0" applyFont="1" applyFill="1" applyBorder="1" applyAlignment="1" applyProtection="1">
      <alignment vertical="center" wrapText="1"/>
      <protection locked="0"/>
    </xf>
    <xf numFmtId="0" fontId="15" fillId="10" borderId="4" xfId="0" applyNumberFormat="1" applyFont="1" applyFill="1" applyBorder="1" applyAlignment="1" applyProtection="1">
      <alignment horizontal="left" vertical="center" wrapText="1"/>
      <protection locked="0"/>
    </xf>
    <xf numFmtId="164" fontId="15" fillId="10" borderId="4" xfId="0" applyNumberFormat="1" applyFont="1" applyFill="1" applyBorder="1" applyAlignment="1" applyProtection="1">
      <alignment horizontal="right" vertical="center" wrapText="1"/>
      <protection locked="0"/>
    </xf>
    <xf numFmtId="0" fontId="10" fillId="0" borderId="0" xfId="1" applyFill="1" applyAlignment="1">
      <alignment wrapText="1"/>
    </xf>
    <xf numFmtId="167" fontId="15" fillId="10" borderId="8" xfId="0" applyNumberFormat="1" applyFont="1" applyFill="1" applyBorder="1" applyAlignment="1" applyProtection="1">
      <alignment vertical="center" wrapText="1"/>
      <protection locked="0"/>
    </xf>
    <xf numFmtId="164" fontId="15" fillId="10" borderId="9" xfId="0" applyNumberFormat="1" applyFont="1" applyFill="1" applyBorder="1" applyAlignment="1" applyProtection="1">
      <alignment vertical="center" wrapText="1"/>
      <protection locked="0"/>
    </xf>
    <xf numFmtId="0" fontId="15" fillId="10" borderId="9" xfId="0" applyFont="1" applyFill="1" applyBorder="1" applyAlignment="1" applyProtection="1">
      <alignment vertical="center" wrapText="1"/>
      <protection locked="0"/>
    </xf>
    <xf numFmtId="0" fontId="15" fillId="10" borderId="10" xfId="0" applyFont="1" applyFill="1" applyBorder="1" applyAlignment="1" applyProtection="1">
      <alignment vertical="center" wrapText="1"/>
      <protection locked="0"/>
    </xf>
    <xf numFmtId="167" fontId="15" fillId="3" borderId="3" xfId="0" applyNumberFormat="1" applyFont="1" applyFill="1" applyBorder="1" applyAlignment="1" applyProtection="1">
      <alignment vertical="center"/>
      <protection locked="0"/>
    </xf>
    <xf numFmtId="164" fontId="15" fillId="3" borderId="4" xfId="0" applyNumberFormat="1" applyFont="1" applyFill="1" applyBorder="1" applyAlignment="1" applyProtection="1">
      <alignment vertical="center" wrapText="1"/>
      <protection locked="0"/>
    </xf>
    <xf numFmtId="0" fontId="15" fillId="3" borderId="4" xfId="0" applyFont="1" applyFill="1" applyBorder="1" applyAlignment="1" applyProtection="1">
      <alignment vertical="center" wrapText="1"/>
      <protection locked="0"/>
    </xf>
    <xf numFmtId="0" fontId="15" fillId="3" borderId="5" xfId="0" applyFont="1" applyFill="1" applyBorder="1" applyAlignment="1" applyProtection="1">
      <alignment vertical="center" wrapText="1"/>
      <protection locked="0"/>
    </xf>
    <xf numFmtId="0" fontId="20" fillId="3" borderId="0" xfId="0" applyFont="1" applyFill="1" applyBorder="1" applyAlignment="1" applyProtection="1">
      <alignment horizontal="left" vertical="center" wrapText="1"/>
    </xf>
    <xf numFmtId="0" fontId="19" fillId="3" borderId="0" xfId="0" applyFont="1" applyFill="1" applyBorder="1" applyAlignment="1" applyProtection="1">
      <alignment horizontal="left" vertical="center" readingOrder="1"/>
    </xf>
    <xf numFmtId="166" fontId="19" fillId="3" borderId="0" xfId="0" applyNumberFormat="1" applyFont="1" applyFill="1" applyBorder="1" applyAlignment="1" applyProtection="1">
      <alignment horizontal="left" vertical="center" wrapText="1"/>
    </xf>
    <xf numFmtId="1" fontId="19" fillId="3" borderId="0" xfId="0" applyNumberFormat="1" applyFont="1" applyFill="1" applyBorder="1" applyAlignment="1" applyProtection="1">
      <alignment horizontal="center" vertical="center" wrapText="1"/>
    </xf>
    <xf numFmtId="166" fontId="35" fillId="3" borderId="0" xfId="0" applyNumberFormat="1" applyFont="1" applyFill="1" applyBorder="1" applyAlignment="1" applyProtection="1">
      <alignment horizontal="center" vertical="center" wrapText="1"/>
    </xf>
    <xf numFmtId="0" fontId="34" fillId="11" borderId="7" xfId="0" applyFont="1" applyFill="1" applyBorder="1" applyAlignment="1" applyProtection="1">
      <alignment horizontal="center" vertical="center" wrapText="1"/>
    </xf>
    <xf numFmtId="167" fontId="15" fillId="11" borderId="3" xfId="0" applyNumberFormat="1" applyFont="1" applyFill="1" applyBorder="1" applyAlignment="1" applyProtection="1">
      <alignment vertical="center"/>
      <protection locked="0"/>
    </xf>
    <xf numFmtId="164" fontId="15" fillId="11" borderId="4" xfId="0" applyNumberFormat="1" applyFont="1" applyFill="1" applyBorder="1" applyAlignment="1" applyProtection="1">
      <alignment vertical="center" wrapText="1"/>
      <protection locked="0"/>
    </xf>
    <xf numFmtId="0" fontId="15" fillId="11" borderId="4" xfId="0" applyFont="1" applyFill="1" applyBorder="1" applyAlignment="1" applyProtection="1">
      <alignment vertical="center" wrapText="1"/>
      <protection locked="0"/>
    </xf>
    <xf numFmtId="0" fontId="15" fillId="11" borderId="5" xfId="0" applyFont="1" applyFill="1" applyBorder="1" applyAlignment="1" applyProtection="1">
      <alignment vertical="center" wrapText="1"/>
      <protection locked="0"/>
    </xf>
    <xf numFmtId="0" fontId="0" fillId="11" borderId="4" xfId="0" applyFont="1" applyFill="1" applyBorder="1" applyAlignment="1" applyProtection="1">
      <alignment vertical="center" wrapText="1"/>
      <protection locked="0"/>
    </xf>
    <xf numFmtId="0" fontId="0" fillId="11" borderId="5" xfId="0" applyFont="1" applyFill="1" applyBorder="1" applyAlignment="1" applyProtection="1">
      <alignment vertical="center" wrapText="1"/>
      <protection locked="0"/>
    </xf>
    <xf numFmtId="0" fontId="0" fillId="11" borderId="4" xfId="0" applyFont="1" applyFill="1" applyBorder="1" applyAlignment="1" applyProtection="1">
      <alignment horizontal="left" vertical="center" wrapText="1"/>
      <protection locked="0"/>
    </xf>
    <xf numFmtId="0" fontId="15" fillId="11" borderId="4" xfId="0" applyNumberFormat="1" applyFont="1" applyFill="1" applyBorder="1" applyAlignment="1" applyProtection="1">
      <alignment horizontal="left" vertical="center" wrapText="1"/>
      <protection locked="0"/>
    </xf>
    <xf numFmtId="164" fontId="15" fillId="11" borderId="4" xfId="0" applyNumberFormat="1" applyFont="1" applyFill="1" applyBorder="1" applyAlignment="1" applyProtection="1">
      <alignment horizontal="right" vertical="center" wrapText="1"/>
      <protection locked="0"/>
    </xf>
    <xf numFmtId="0" fontId="0" fillId="11" borderId="5" xfId="0" applyFont="1" applyFill="1" applyBorder="1" applyAlignment="1" applyProtection="1">
      <alignment horizontal="left" vertical="center" wrapText="1"/>
      <protection locked="0"/>
    </xf>
    <xf numFmtId="0" fontId="35" fillId="3" borderId="0" xfId="0" applyFont="1" applyFill="1" applyBorder="1" applyAlignment="1" applyProtection="1">
      <alignment horizontal="center" vertical="center" wrapText="1"/>
    </xf>
    <xf numFmtId="0" fontId="37" fillId="11" borderId="4" xfId="0" applyFont="1" applyFill="1" applyBorder="1" applyAlignment="1" applyProtection="1">
      <alignment vertical="center" wrapText="1"/>
      <protection locked="0"/>
    </xf>
    <xf numFmtId="0" fontId="37" fillId="11" borderId="4" xfId="0" applyFont="1" applyFill="1" applyBorder="1" applyAlignment="1" applyProtection="1">
      <alignment horizontal="left" vertical="center" wrapText="1"/>
      <protection locked="0"/>
    </xf>
    <xf numFmtId="0" fontId="15" fillId="0" borderId="0" xfId="0" applyFont="1" applyFill="1" applyBorder="1" applyAlignment="1" applyProtection="1">
      <alignment horizontal="center" vertical="center" wrapText="1" readingOrder="1"/>
    </xf>
    <xf numFmtId="0" fontId="14" fillId="11" borderId="2" xfId="0" applyFont="1" applyFill="1" applyBorder="1" applyAlignment="1" applyProtection="1">
      <alignment horizontal="left" vertical="center" wrapText="1" readingOrder="1"/>
      <protection locked="0"/>
    </xf>
    <xf numFmtId="0" fontId="13" fillId="0" borderId="6" xfId="0" applyFont="1" applyFill="1" applyBorder="1" applyAlignment="1" applyProtection="1">
      <alignment horizontal="left" vertical="center"/>
    </xf>
    <xf numFmtId="0" fontId="22" fillId="2" borderId="0" xfId="0" applyFont="1" applyFill="1" applyBorder="1" applyAlignment="1" applyProtection="1">
      <alignment horizontal="center" vertical="center"/>
    </xf>
    <xf numFmtId="0" fontId="36" fillId="11" borderId="2" xfId="0" applyFont="1" applyFill="1" applyBorder="1" applyAlignment="1" applyProtection="1">
      <alignment horizontal="left" vertical="center" wrapText="1" readingOrder="1"/>
      <protection locked="0"/>
    </xf>
    <xf numFmtId="167" fontId="36" fillId="11" borderId="2" xfId="0" applyNumberFormat="1" applyFont="1" applyFill="1" applyBorder="1" applyAlignment="1" applyProtection="1">
      <alignment horizontal="left" vertical="center" wrapText="1" readingOrder="1"/>
      <protection locked="0"/>
    </xf>
    <xf numFmtId="167" fontId="13" fillId="0" borderId="2" xfId="0" applyNumberFormat="1" applyFont="1" applyBorder="1" applyAlignment="1" applyProtection="1">
      <alignment horizontal="left" vertical="center" wrapText="1" readingOrder="1"/>
    </xf>
    <xf numFmtId="0" fontId="35" fillId="3" borderId="0" xfId="0" applyFont="1" applyFill="1" applyBorder="1" applyAlignment="1" applyProtection="1">
      <alignment horizontal="center" vertical="center" wrapText="1"/>
    </xf>
    <xf numFmtId="0" fontId="18" fillId="3" borderId="0" xfId="0" applyFont="1" applyFill="1" applyBorder="1" applyAlignment="1" applyProtection="1">
      <alignment horizontal="center" vertical="center" wrapText="1" readingOrder="1"/>
    </xf>
    <xf numFmtId="0" fontId="3" fillId="0" borderId="1" xfId="0" applyFont="1" applyFill="1" applyBorder="1" applyAlignment="1" applyProtection="1">
      <alignment horizontal="center" vertical="center" wrapText="1" readingOrder="1"/>
    </xf>
    <xf numFmtId="0" fontId="3" fillId="0" borderId="0" xfId="0" applyFont="1" applyFill="1" applyBorder="1" applyAlignment="1" applyProtection="1">
      <alignment horizontal="center" vertical="center" wrapText="1" readingOrder="1"/>
    </xf>
    <xf numFmtId="0" fontId="5" fillId="0" borderId="1"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readingOrder="1"/>
    </xf>
    <xf numFmtId="0" fontId="20" fillId="3" borderId="0"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3"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xf>
  </cellXfs>
  <cellStyles count="3">
    <cellStyle name="Currency" xfId="2" builtinId="4"/>
    <cellStyle name="Hyperlink" xfId="1" builtinId="8"/>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ssc.govt.nz/assets/Legacy/resources/Chief-Executive-Expense-Disclosure-Guide.pdf" TargetMode="External"/><Relationship Id="rId3" Type="http://schemas.openxmlformats.org/officeDocument/2006/relationships/hyperlink" Target="mailto:ceexpenses@ssc.govt.nz" TargetMode="External"/><Relationship Id="rId7" Type="http://schemas.openxmlformats.org/officeDocument/2006/relationships/hyperlink" Target="http://www.ssc.govt.nz/assets/Legacy/resources/Chief-Executive-Expense-Disclosure-Guide.pdf" TargetMode="External"/><Relationship Id="rId2" Type="http://schemas.openxmlformats.org/officeDocument/2006/relationships/hyperlink" Target="http://www.ssc.govt.nz/ce-expenses-disclosure"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hyperlink" Target="https://www.data.govt.nz/toolkit/how-do-i-add-or-update-our-chief-executive-expenses/" TargetMode="External"/><Relationship Id="rId11" Type="http://schemas.openxmlformats.org/officeDocument/2006/relationships/comments" Target="../comments1.xml"/><Relationship Id="rId5" Type="http://schemas.openxmlformats.org/officeDocument/2006/relationships/hyperlink" Target="http://www.ssc.govt.nz/ce-expenses-disclosure" TargetMode="External"/><Relationship Id="rId10" Type="http://schemas.openxmlformats.org/officeDocument/2006/relationships/vmlDrawing" Target="../drawings/vmlDrawing1.vml"/><Relationship Id="rId4" Type="http://schemas.openxmlformats.org/officeDocument/2006/relationships/hyperlink" Target="mailto:info@data.govt.nz"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61"/>
  <sheetViews>
    <sheetView zoomScaleNormal="100" workbookViewId="0"/>
  </sheetViews>
  <sheetFormatPr defaultColWidth="0" defaultRowHeight="14.25" zeroHeight="1" x14ac:dyDescent="0.2"/>
  <cols>
    <col min="1" max="1" width="219.28515625" style="70" customWidth="1"/>
    <col min="2" max="2" width="33.28515625" style="69" customWidth="1"/>
    <col min="3" max="16384" width="8.7109375" style="16" hidden="1"/>
  </cols>
  <sheetData>
    <row r="1" spans="1:2" ht="23.25" customHeight="1" x14ac:dyDescent="0.2">
      <c r="A1" s="68" t="s">
        <v>0</v>
      </c>
    </row>
    <row r="2" spans="1:2" ht="33" customHeight="1" x14ac:dyDescent="0.2">
      <c r="A2" s="132" t="s">
        <v>1</v>
      </c>
    </row>
    <row r="3" spans="1:2" ht="17.25" customHeight="1" x14ac:dyDescent="0.2"/>
    <row r="4" spans="1:2" ht="23.25" customHeight="1" x14ac:dyDescent="0.2">
      <c r="A4" s="156" t="s">
        <v>2</v>
      </c>
    </row>
    <row r="5" spans="1:2" ht="17.25" customHeight="1" x14ac:dyDescent="0.2"/>
    <row r="6" spans="1:2" ht="23.25" customHeight="1" x14ac:dyDescent="0.2">
      <c r="A6" s="71" t="s">
        <v>3</v>
      </c>
    </row>
    <row r="7" spans="1:2" ht="17.25" customHeight="1" x14ac:dyDescent="0.2">
      <c r="A7" s="72" t="s">
        <v>4</v>
      </c>
    </row>
    <row r="8" spans="1:2" ht="17.25" customHeight="1" x14ac:dyDescent="0.2">
      <c r="A8" s="73" t="s">
        <v>5</v>
      </c>
    </row>
    <row r="9" spans="1:2" ht="17.25" customHeight="1" x14ac:dyDescent="0.2">
      <c r="A9" s="73"/>
    </row>
    <row r="10" spans="1:2" ht="23.25" customHeight="1" x14ac:dyDescent="0.2">
      <c r="A10" s="71" t="s">
        <v>6</v>
      </c>
      <c r="B10" s="105" t="s">
        <v>7</v>
      </c>
    </row>
    <row r="11" spans="1:2" ht="17.25" customHeight="1" x14ac:dyDescent="0.2">
      <c r="A11" s="74" t="s">
        <v>8</v>
      </c>
    </row>
    <row r="12" spans="1:2" ht="17.25" customHeight="1" x14ac:dyDescent="0.2">
      <c r="A12" s="73" t="s">
        <v>9</v>
      </c>
    </row>
    <row r="13" spans="1:2" ht="17.25" customHeight="1" x14ac:dyDescent="0.2">
      <c r="A13" s="73" t="s">
        <v>10</v>
      </c>
    </row>
    <row r="14" spans="1:2" ht="17.25" customHeight="1" x14ac:dyDescent="0.2">
      <c r="A14" s="75" t="s">
        <v>11</v>
      </c>
    </row>
    <row r="15" spans="1:2" ht="17.25" customHeight="1" x14ac:dyDescent="0.2">
      <c r="A15" s="73" t="s">
        <v>12</v>
      </c>
    </row>
    <row r="16" spans="1:2" ht="17.25" customHeight="1" x14ac:dyDescent="0.2">
      <c r="A16" s="73"/>
    </row>
    <row r="17" spans="1:1" ht="23.25" customHeight="1" x14ac:dyDescent="0.2">
      <c r="A17" s="71" t="s">
        <v>13</v>
      </c>
    </row>
    <row r="18" spans="1:1" ht="17.25" customHeight="1" x14ac:dyDescent="0.2">
      <c r="A18" s="75" t="s">
        <v>14</v>
      </c>
    </row>
    <row r="19" spans="1:1" ht="17.25" customHeight="1" x14ac:dyDescent="0.2">
      <c r="A19" s="75" t="s">
        <v>15</v>
      </c>
    </row>
    <row r="20" spans="1:1" ht="17.25" customHeight="1" x14ac:dyDescent="0.2">
      <c r="A20" s="101" t="s">
        <v>16</v>
      </c>
    </row>
    <row r="21" spans="1:1" ht="17.25" customHeight="1" x14ac:dyDescent="0.2">
      <c r="A21" s="76"/>
    </row>
    <row r="22" spans="1:1" ht="23.25" customHeight="1" x14ac:dyDescent="0.2">
      <c r="A22" s="71" t="s">
        <v>17</v>
      </c>
    </row>
    <row r="23" spans="1:1" ht="17.25" customHeight="1" x14ac:dyDescent="0.2">
      <c r="A23" s="76" t="s">
        <v>18</v>
      </c>
    </row>
    <row r="24" spans="1:1" ht="17.25" customHeight="1" x14ac:dyDescent="0.2">
      <c r="A24" s="76"/>
    </row>
    <row r="25" spans="1:1" ht="23.25" customHeight="1" x14ac:dyDescent="0.2">
      <c r="A25" s="71" t="s">
        <v>19</v>
      </c>
    </row>
    <row r="26" spans="1:1" ht="17.25" customHeight="1" x14ac:dyDescent="0.2">
      <c r="A26" s="77" t="s">
        <v>20</v>
      </c>
    </row>
    <row r="27" spans="1:1" ht="32.25" customHeight="1" x14ac:dyDescent="0.2">
      <c r="A27" s="75" t="s">
        <v>21</v>
      </c>
    </row>
    <row r="28" spans="1:1" ht="17.25" customHeight="1" x14ac:dyDescent="0.2">
      <c r="A28" s="77" t="s">
        <v>22</v>
      </c>
    </row>
    <row r="29" spans="1:1" ht="32.25" customHeight="1" x14ac:dyDescent="0.2">
      <c r="A29" s="75" t="s">
        <v>23</v>
      </c>
    </row>
    <row r="30" spans="1:1" ht="17.25" customHeight="1" x14ac:dyDescent="0.2">
      <c r="A30" s="77" t="s">
        <v>24</v>
      </c>
    </row>
    <row r="31" spans="1:1" ht="17.25" customHeight="1" x14ac:dyDescent="0.2">
      <c r="A31" s="75" t="s">
        <v>25</v>
      </c>
    </row>
    <row r="32" spans="1:1" ht="17.25" customHeight="1" x14ac:dyDescent="0.2">
      <c r="A32" s="77" t="s">
        <v>26</v>
      </c>
    </row>
    <row r="33" spans="1:1" ht="32.25" customHeight="1" x14ac:dyDescent="0.2">
      <c r="A33" s="78" t="s">
        <v>27</v>
      </c>
    </row>
    <row r="34" spans="1:1" ht="32.25" customHeight="1" x14ac:dyDescent="0.2">
      <c r="A34" s="79" t="s">
        <v>28</v>
      </c>
    </row>
    <row r="35" spans="1:1" ht="17.25" customHeight="1" x14ac:dyDescent="0.2">
      <c r="A35" s="77" t="s">
        <v>29</v>
      </c>
    </row>
    <row r="36" spans="1:1" ht="32.25" customHeight="1" x14ac:dyDescent="0.2">
      <c r="A36" s="75" t="s">
        <v>30</v>
      </c>
    </row>
    <row r="37" spans="1:1" ht="32.25" customHeight="1" x14ac:dyDescent="0.2">
      <c r="A37" s="78" t="s">
        <v>31</v>
      </c>
    </row>
    <row r="38" spans="1:1" ht="32.25" customHeight="1" x14ac:dyDescent="0.2">
      <c r="A38" s="75" t="s">
        <v>32</v>
      </c>
    </row>
    <row r="39" spans="1:1" ht="17.25" customHeight="1" x14ac:dyDescent="0.2">
      <c r="A39" s="79"/>
    </row>
    <row r="40" spans="1:1" ht="22.5" customHeight="1" x14ac:dyDescent="0.2">
      <c r="A40" s="71" t="s">
        <v>33</v>
      </c>
    </row>
    <row r="41" spans="1:1" ht="17.25" customHeight="1" x14ac:dyDescent="0.2">
      <c r="A41" s="84" t="s">
        <v>34</v>
      </c>
    </row>
    <row r="42" spans="1:1" ht="17.25" customHeight="1" x14ac:dyDescent="0.2">
      <c r="A42" s="80" t="s">
        <v>35</v>
      </c>
    </row>
    <row r="43" spans="1:1" ht="17.25" customHeight="1" x14ac:dyDescent="0.2">
      <c r="A43" s="81" t="s">
        <v>36</v>
      </c>
    </row>
    <row r="44" spans="1:1" ht="32.25" customHeight="1" x14ac:dyDescent="0.2">
      <c r="A44" s="81" t="s">
        <v>37</v>
      </c>
    </row>
    <row r="45" spans="1:1" ht="32.25" customHeight="1" x14ac:dyDescent="0.2">
      <c r="A45" s="81" t="s">
        <v>38</v>
      </c>
    </row>
    <row r="46" spans="1:1" ht="17.25" customHeight="1" x14ac:dyDescent="0.2">
      <c r="A46" s="82" t="s">
        <v>39</v>
      </c>
    </row>
    <row r="47" spans="1:1" ht="32.25" customHeight="1" x14ac:dyDescent="0.2">
      <c r="A47" s="78" t="s">
        <v>40</v>
      </c>
    </row>
    <row r="48" spans="1:1" ht="32.25" customHeight="1" x14ac:dyDescent="0.2">
      <c r="A48" s="78" t="s">
        <v>41</v>
      </c>
    </row>
    <row r="49" spans="1:1" ht="32.25" customHeight="1" x14ac:dyDescent="0.2">
      <c r="A49" s="81" t="s">
        <v>42</v>
      </c>
    </row>
    <row r="50" spans="1:1" ht="17.25" customHeight="1" x14ac:dyDescent="0.2">
      <c r="A50" s="81" t="s">
        <v>43</v>
      </c>
    </row>
    <row r="51" spans="1:1" ht="17.25" customHeight="1" x14ac:dyDescent="0.2">
      <c r="A51" s="81" t="s">
        <v>44</v>
      </c>
    </row>
    <row r="52" spans="1:1" ht="17.25" customHeight="1" x14ac:dyDescent="0.2">
      <c r="A52" s="81"/>
    </row>
    <row r="53" spans="1:1" ht="22.5" customHeight="1" x14ac:dyDescent="0.2">
      <c r="A53" s="71" t="s">
        <v>45</v>
      </c>
    </row>
    <row r="54" spans="1:1" ht="32.25" customHeight="1" x14ac:dyDescent="0.2">
      <c r="A54" s="142" t="s">
        <v>46</v>
      </c>
    </row>
    <row r="55" spans="1:1" ht="17.25" customHeight="1" x14ac:dyDescent="0.2">
      <c r="A55" s="83" t="s">
        <v>47</v>
      </c>
    </row>
    <row r="56" spans="1:1" ht="17.25" customHeight="1" x14ac:dyDescent="0.2">
      <c r="A56" s="84" t="s">
        <v>48</v>
      </c>
    </row>
    <row r="57" spans="1:1" ht="17.25" customHeight="1" x14ac:dyDescent="0.2">
      <c r="A57" s="101" t="s">
        <v>49</v>
      </c>
    </row>
    <row r="58" spans="1:1" ht="17.25" customHeight="1" x14ac:dyDescent="0.2">
      <c r="A58" s="85" t="s">
        <v>50</v>
      </c>
    </row>
    <row r="59" spans="1:1" x14ac:dyDescent="0.2"/>
    <row r="61" spans="1:1" hidden="1" x14ac:dyDescent="0.2">
      <c r="A61" s="86"/>
    </row>
  </sheetData>
  <sheetProtection sheet="1" objects="1" scenarios="1"/>
  <hyperlinks>
    <hyperlink ref="A20" r:id="rId1" xr:uid="{00000000-0004-0000-0000-000000000000}"/>
    <hyperlink ref="A41" r:id="rId2" xr:uid="{00000000-0004-0000-0000-000001000000}"/>
    <hyperlink ref="A55" r:id="rId3" xr:uid="{00000000-0004-0000-0000-000002000000}"/>
    <hyperlink ref="A56" r:id="rId4" display="mailto:info@data.govt.nz" xr:uid="{00000000-0004-0000-0000-000003000000}"/>
    <hyperlink ref="A58" r:id="rId5" display="http://www.ssc.govt.nz/ce-expenses-disclosure" xr:uid="{00000000-0004-0000-0000-000004000000}"/>
    <hyperlink ref="A57" r:id="rId6" display="They are posted on agency websites and linked to www.data.govt.nz. See: https://www.data.govt.nz/toolkit/how-do-i-add-or-update-our-chief-executive-expenses/" xr:uid="{00000000-0004-0000-0000-000005000000}"/>
    <hyperlink ref="A54" r:id="rId7" display="http://www.ssc.govt.nz/assets/Legacy/resources/Chief-Executive-Expense-Disclosure-Guide.pdf" xr:uid="{00000000-0004-0000-0000-000006000000}"/>
    <hyperlink ref="A2" r:id="rId8" display="http://www.ssc.govt.nz/assets/Legacy/resources/Chief-Executive-Expense-Disclosure-Guide.pdf" xr:uid="{00000000-0004-0000-0000-000007000000}"/>
  </hyperlinks>
  <pageMargins left="0.70866141732283472" right="0.70866141732283472" top="0.74803149606299213" bottom="0.74803149606299213" header="0.31496062992125984" footer="0.31496062992125984"/>
  <pageSetup paperSize="8" orientation="landscape" r:id="rId9"/>
  <headerFooter>
    <oddFooter>&amp;LCE Expense Disclosure Workbook 2018&amp;RWorksheet - Guidance</oddFooter>
  </headerFooter>
  <legacy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61"/>
  <sheetViews>
    <sheetView zoomScaleNormal="100" workbookViewId="0">
      <selection activeCell="A9" sqref="A9:F9"/>
    </sheetView>
  </sheetViews>
  <sheetFormatPr defaultColWidth="0" defaultRowHeight="12.75" zeroHeight="1" x14ac:dyDescent="0.2"/>
  <cols>
    <col min="1" max="1" width="35.7109375" style="16" customWidth="1"/>
    <col min="2" max="2" width="21.5703125" style="16" customWidth="1"/>
    <col min="3" max="3" width="33.5703125" style="16" customWidth="1"/>
    <col min="4" max="4" width="4.42578125" style="16" customWidth="1"/>
    <col min="5" max="5" width="29" style="16" customWidth="1"/>
    <col min="6" max="6" width="19" style="16" customWidth="1"/>
    <col min="7" max="7" width="42" style="16" customWidth="1"/>
    <col min="8" max="11" width="9.140625" style="16" hidden="1" customWidth="1"/>
    <col min="12" max="16384" width="9.140625" style="16" hidden="1"/>
  </cols>
  <sheetData>
    <row r="1" spans="1:11" ht="26.25" customHeight="1" x14ac:dyDescent="0.2">
      <c r="A1" s="173" t="s">
        <v>51</v>
      </c>
      <c r="B1" s="173"/>
      <c r="C1" s="173"/>
      <c r="D1" s="173"/>
      <c r="E1" s="173"/>
      <c r="F1" s="173"/>
      <c r="G1" s="46"/>
      <c r="H1" s="46"/>
      <c r="I1" s="46"/>
      <c r="J1" s="46"/>
      <c r="K1" s="46"/>
    </row>
    <row r="2" spans="1:11" ht="21" customHeight="1" x14ac:dyDescent="0.2">
      <c r="A2" s="4" t="s">
        <v>52</v>
      </c>
      <c r="B2" s="174" t="s">
        <v>169</v>
      </c>
      <c r="C2" s="174"/>
      <c r="D2" s="174"/>
      <c r="E2" s="174"/>
      <c r="F2" s="174"/>
      <c r="G2" s="46"/>
      <c r="H2" s="46"/>
      <c r="I2" s="46"/>
      <c r="J2" s="46"/>
      <c r="K2" s="46"/>
    </row>
    <row r="3" spans="1:11" ht="21" customHeight="1" x14ac:dyDescent="0.2">
      <c r="A3" s="4" t="s">
        <v>53</v>
      </c>
      <c r="B3" s="174" t="s">
        <v>173</v>
      </c>
      <c r="C3" s="174"/>
      <c r="D3" s="174"/>
      <c r="E3" s="174"/>
      <c r="F3" s="174"/>
      <c r="G3" s="46"/>
      <c r="H3" s="46"/>
      <c r="I3" s="46"/>
      <c r="J3" s="46"/>
      <c r="K3" s="46"/>
    </row>
    <row r="4" spans="1:11" ht="21" customHeight="1" x14ac:dyDescent="0.2">
      <c r="A4" s="4" t="s">
        <v>54</v>
      </c>
      <c r="B4" s="175">
        <v>44378</v>
      </c>
      <c r="C4" s="175"/>
      <c r="D4" s="175"/>
      <c r="E4" s="175"/>
      <c r="F4" s="175"/>
      <c r="G4" s="46"/>
      <c r="H4" s="46"/>
      <c r="I4" s="46"/>
      <c r="J4" s="46"/>
      <c r="K4" s="46"/>
    </row>
    <row r="5" spans="1:11" ht="21" customHeight="1" x14ac:dyDescent="0.2">
      <c r="A5" s="4" t="s">
        <v>55</v>
      </c>
      <c r="B5" s="175">
        <v>44439</v>
      </c>
      <c r="C5" s="175"/>
      <c r="D5" s="175"/>
      <c r="E5" s="175"/>
      <c r="F5" s="175"/>
      <c r="G5" s="46"/>
      <c r="H5" s="46"/>
      <c r="I5" s="46"/>
      <c r="J5" s="46"/>
      <c r="K5" s="46"/>
    </row>
    <row r="6" spans="1:11" ht="21" customHeight="1" x14ac:dyDescent="0.2">
      <c r="A6" s="4" t="s">
        <v>56</v>
      </c>
      <c r="B6" s="172" t="str">
        <f>IF(AND(Travel!B7&lt;&gt;A30,Hospitality!B7&lt;&gt;A30,'All other expenses'!B7&lt;&gt;A30,'Gifts and benefits'!B7&lt;&gt;A30),A31,IF(AND(Travel!B7=A30,Hospitality!B7=A30,'All other expenses'!B7=A30,'Gifts and benefits'!B7=A30),A33,A32))</f>
        <v>Data and totals checked on all sheets</v>
      </c>
      <c r="C6" s="172"/>
      <c r="D6" s="172"/>
      <c r="E6" s="172"/>
      <c r="F6" s="172"/>
      <c r="G6" s="34"/>
      <c r="H6" s="46"/>
      <c r="I6" s="46"/>
      <c r="J6" s="46"/>
      <c r="K6" s="46"/>
    </row>
    <row r="7" spans="1:11" ht="21" customHeight="1" x14ac:dyDescent="0.2">
      <c r="A7" s="4" t="s">
        <v>57</v>
      </c>
      <c r="B7" s="171" t="s">
        <v>58</v>
      </c>
      <c r="C7" s="171"/>
      <c r="D7" s="171"/>
      <c r="E7" s="171"/>
      <c r="F7" s="171"/>
      <c r="G7" s="34"/>
      <c r="H7" s="46"/>
      <c r="I7" s="46"/>
      <c r="J7" s="46"/>
      <c r="K7" s="46"/>
    </row>
    <row r="8" spans="1:11" ht="21" customHeight="1" x14ac:dyDescent="0.2">
      <c r="A8" s="4" t="s">
        <v>59</v>
      </c>
      <c r="B8" s="171" t="s">
        <v>168</v>
      </c>
      <c r="C8" s="171"/>
      <c r="D8" s="171"/>
      <c r="E8" s="171"/>
      <c r="F8" s="171"/>
      <c r="G8" s="34"/>
      <c r="H8" s="46"/>
      <c r="I8" s="46"/>
      <c r="J8" s="46"/>
      <c r="K8" s="46"/>
    </row>
    <row r="9" spans="1:11" ht="66.75" customHeight="1" x14ac:dyDescent="0.2">
      <c r="A9" s="170" t="s">
        <v>60</v>
      </c>
      <c r="B9" s="170"/>
      <c r="C9" s="170"/>
      <c r="D9" s="170"/>
      <c r="E9" s="170"/>
      <c r="F9" s="170"/>
      <c r="G9" s="34"/>
      <c r="H9" s="46"/>
      <c r="I9" s="46"/>
      <c r="J9" s="46"/>
      <c r="K9" s="46"/>
    </row>
    <row r="10" spans="1:11" s="131" customFormat="1" ht="36" customHeight="1" x14ac:dyDescent="0.2">
      <c r="A10" s="125" t="s">
        <v>61</v>
      </c>
      <c r="B10" s="126" t="s">
        <v>62</v>
      </c>
      <c r="C10" s="126" t="s">
        <v>63</v>
      </c>
      <c r="D10" s="127"/>
      <c r="E10" s="128" t="s">
        <v>29</v>
      </c>
      <c r="F10" s="129" t="s">
        <v>64</v>
      </c>
      <c r="G10" s="130"/>
      <c r="H10" s="130"/>
      <c r="I10" s="130"/>
      <c r="J10" s="130"/>
      <c r="K10" s="130"/>
    </row>
    <row r="11" spans="1:11" ht="27.75" customHeight="1" x14ac:dyDescent="0.2">
      <c r="A11" s="10" t="s">
        <v>65</v>
      </c>
      <c r="B11" s="94">
        <f>B15+B16+B17</f>
        <v>2827.67</v>
      </c>
      <c r="C11" s="102" t="str">
        <f>IF(Travel!B6="",A34,Travel!B6)</f>
        <v>Figures include GST (where applicable)</v>
      </c>
      <c r="D11" s="8"/>
      <c r="E11" s="10" t="s">
        <v>66</v>
      </c>
      <c r="F11" s="56">
        <f>'Gifts and benefits'!C14</f>
        <v>0</v>
      </c>
      <c r="G11" s="47"/>
      <c r="H11" s="47"/>
      <c r="I11" s="47"/>
      <c r="J11" s="47"/>
      <c r="K11" s="47"/>
    </row>
    <row r="12" spans="1:11" ht="27.75" customHeight="1" x14ac:dyDescent="0.2">
      <c r="A12" s="10" t="s">
        <v>24</v>
      </c>
      <c r="B12" s="94">
        <f>Hospitality!B14</f>
        <v>0</v>
      </c>
      <c r="C12" s="102" t="str">
        <f>IF(Hospitality!B6="",A34,Hospitality!B6)</f>
        <v>Figures include GST (where applicable)</v>
      </c>
      <c r="D12" s="8"/>
      <c r="E12" s="10" t="s">
        <v>67</v>
      </c>
      <c r="F12" s="56">
        <f>'Gifts and benefits'!C15</f>
        <v>0</v>
      </c>
      <c r="G12" s="47"/>
      <c r="H12" s="47"/>
      <c r="I12" s="47"/>
      <c r="J12" s="47"/>
      <c r="K12" s="47"/>
    </row>
    <row r="13" spans="1:11" ht="27.75" customHeight="1" x14ac:dyDescent="0.2">
      <c r="A13" s="10" t="s">
        <v>68</v>
      </c>
      <c r="B13" s="94">
        <f>'All other expenses'!B19</f>
        <v>130.73000000000002</v>
      </c>
      <c r="C13" s="102" t="str">
        <f>IF('All other expenses'!B6="",A34,'All other expenses'!B6)</f>
        <v>Figures include GST (where applicable)</v>
      </c>
      <c r="D13" s="8"/>
      <c r="E13" s="10" t="s">
        <v>69</v>
      </c>
      <c r="F13" s="56">
        <f>'Gifts and benefits'!C16</f>
        <v>0</v>
      </c>
      <c r="G13" s="46"/>
      <c r="H13" s="46"/>
      <c r="I13" s="46"/>
      <c r="J13" s="46"/>
      <c r="K13" s="46"/>
    </row>
    <row r="14" spans="1:11" ht="12.75" customHeight="1" x14ac:dyDescent="0.2">
      <c r="A14" s="9"/>
      <c r="B14" s="95"/>
      <c r="C14" s="103"/>
      <c r="D14" s="57"/>
      <c r="E14" s="8"/>
      <c r="F14" s="58"/>
      <c r="G14" s="26"/>
      <c r="H14" s="26"/>
      <c r="I14" s="26"/>
      <c r="J14" s="26"/>
      <c r="K14" s="26"/>
    </row>
    <row r="15" spans="1:11" ht="27.75" customHeight="1" x14ac:dyDescent="0.2">
      <c r="A15" s="11" t="s">
        <v>70</v>
      </c>
      <c r="B15" s="96">
        <f>Travel!B15</f>
        <v>0</v>
      </c>
      <c r="C15" s="104" t="str">
        <f>C11</f>
        <v>Figures include GST (where applicable)</v>
      </c>
      <c r="D15" s="8"/>
      <c r="E15" s="8"/>
      <c r="F15" s="58"/>
      <c r="G15" s="46"/>
      <c r="H15" s="46"/>
      <c r="I15" s="46"/>
      <c r="J15" s="46"/>
      <c r="K15" s="46"/>
    </row>
    <row r="16" spans="1:11" ht="27.75" customHeight="1" x14ac:dyDescent="0.2">
      <c r="A16" s="11" t="s">
        <v>71</v>
      </c>
      <c r="B16" s="96">
        <f>Travel!B30</f>
        <v>2827.67</v>
      </c>
      <c r="C16" s="104" t="str">
        <f>C11</f>
        <v>Figures include GST (where applicable)</v>
      </c>
      <c r="D16" s="59"/>
      <c r="E16" s="8"/>
      <c r="F16" s="60"/>
      <c r="G16" s="46"/>
      <c r="H16" s="46"/>
      <c r="I16" s="46"/>
      <c r="J16" s="46"/>
      <c r="K16" s="46"/>
    </row>
    <row r="17" spans="1:11" ht="27.75" customHeight="1" x14ac:dyDescent="0.2">
      <c r="A17" s="11" t="s">
        <v>72</v>
      </c>
      <c r="B17" s="96">
        <f>Travel!B37</f>
        <v>0</v>
      </c>
      <c r="C17" s="104" t="str">
        <f>C11</f>
        <v>Figures include GST (where applicable)</v>
      </c>
      <c r="D17" s="8"/>
      <c r="E17" s="8"/>
      <c r="F17" s="60"/>
      <c r="G17" s="46"/>
      <c r="H17" s="46"/>
      <c r="I17" s="46"/>
      <c r="J17" s="46"/>
      <c r="K17" s="46"/>
    </row>
    <row r="18" spans="1:11" ht="27.75" customHeight="1" x14ac:dyDescent="0.2">
      <c r="A18" s="27"/>
      <c r="B18" s="22"/>
      <c r="C18" s="27"/>
      <c r="D18" s="7"/>
      <c r="E18" s="7"/>
      <c r="F18" s="61"/>
      <c r="G18" s="62"/>
      <c r="H18" s="62"/>
      <c r="I18" s="62"/>
      <c r="J18" s="62"/>
      <c r="K18" s="62"/>
    </row>
    <row r="19" spans="1:11" x14ac:dyDescent="0.2">
      <c r="A19" s="52" t="s">
        <v>73</v>
      </c>
      <c r="B19" s="25"/>
      <c r="C19" s="26"/>
      <c r="D19" s="27"/>
      <c r="E19" s="27"/>
      <c r="F19" s="27"/>
      <c r="G19" s="27"/>
      <c r="H19" s="27"/>
      <c r="I19" s="27"/>
      <c r="J19" s="27"/>
      <c r="K19" s="27"/>
    </row>
    <row r="20" spans="1:11" x14ac:dyDescent="0.2">
      <c r="A20" s="23" t="s">
        <v>74</v>
      </c>
      <c r="B20" s="53"/>
      <c r="C20" s="53"/>
      <c r="D20" s="26"/>
      <c r="E20" s="26"/>
      <c r="F20" s="26"/>
      <c r="G20" s="27"/>
      <c r="H20" s="27"/>
      <c r="I20" s="27"/>
      <c r="J20" s="27"/>
      <c r="K20" s="27"/>
    </row>
    <row r="21" spans="1:11" ht="12.6" customHeight="1" x14ac:dyDescent="0.2">
      <c r="A21" s="23" t="s">
        <v>75</v>
      </c>
      <c r="B21" s="53"/>
      <c r="C21" s="53"/>
      <c r="D21" s="20"/>
      <c r="E21" s="27"/>
      <c r="F21" s="27"/>
      <c r="G21" s="27"/>
      <c r="H21" s="27"/>
      <c r="I21" s="27"/>
      <c r="J21" s="27"/>
      <c r="K21" s="27"/>
    </row>
    <row r="22" spans="1:11" ht="12.6" customHeight="1" x14ac:dyDescent="0.2">
      <c r="A22" s="23" t="s">
        <v>76</v>
      </c>
      <c r="B22" s="53"/>
      <c r="C22" s="53"/>
      <c r="D22" s="20"/>
      <c r="E22" s="27"/>
      <c r="F22" s="27"/>
      <c r="G22" s="27"/>
      <c r="H22" s="27"/>
      <c r="I22" s="27"/>
      <c r="J22" s="27"/>
      <c r="K22" s="27"/>
    </row>
    <row r="23" spans="1:11" ht="12.6" customHeight="1" x14ac:dyDescent="0.2">
      <c r="A23" s="23" t="s">
        <v>77</v>
      </c>
      <c r="B23" s="53"/>
      <c r="C23" s="53"/>
      <c r="D23" s="20"/>
      <c r="E23" s="27"/>
      <c r="F23" s="27"/>
      <c r="G23" s="27"/>
      <c r="H23" s="27"/>
      <c r="I23" s="27"/>
      <c r="J23" s="27"/>
      <c r="K23" s="27"/>
    </row>
    <row r="24" spans="1:11" x14ac:dyDescent="0.2">
      <c r="A24" s="40"/>
      <c r="B24" s="27"/>
      <c r="C24" s="27"/>
      <c r="D24" s="27"/>
      <c r="E24" s="27"/>
      <c r="F24" s="46"/>
      <c r="G24" s="46"/>
      <c r="H24" s="46"/>
      <c r="I24" s="46"/>
      <c r="J24" s="46"/>
      <c r="K24" s="46"/>
    </row>
    <row r="25" spans="1:11" hidden="1" x14ac:dyDescent="0.2">
      <c r="A25" s="14" t="s">
        <v>78</v>
      </c>
      <c r="B25" s="15"/>
      <c r="C25" s="15"/>
      <c r="D25" s="15"/>
      <c r="E25" s="15"/>
      <c r="F25" s="15"/>
      <c r="G25" s="46"/>
      <c r="H25" s="46"/>
      <c r="I25" s="46"/>
      <c r="J25" s="46"/>
      <c r="K25" s="46"/>
    </row>
    <row r="26" spans="1:11" ht="12.75" hidden="1" customHeight="1" x14ac:dyDescent="0.2">
      <c r="A26" s="13" t="s">
        <v>79</v>
      </c>
      <c r="B26" s="6"/>
      <c r="C26" s="6"/>
      <c r="D26" s="13"/>
      <c r="E26" s="13"/>
      <c r="F26" s="13"/>
      <c r="G26" s="46"/>
      <c r="H26" s="46"/>
      <c r="I26" s="46"/>
      <c r="J26" s="46"/>
      <c r="K26" s="46"/>
    </row>
    <row r="27" spans="1:11" hidden="1" x14ac:dyDescent="0.2">
      <c r="A27" s="12" t="s">
        <v>80</v>
      </c>
      <c r="B27" s="12"/>
      <c r="C27" s="12"/>
      <c r="D27" s="12"/>
      <c r="E27" s="12"/>
      <c r="F27" s="12"/>
      <c r="G27" s="46"/>
      <c r="H27" s="46"/>
      <c r="I27" s="46"/>
      <c r="J27" s="46"/>
      <c r="K27" s="46"/>
    </row>
    <row r="28" spans="1:11" hidden="1" x14ac:dyDescent="0.2">
      <c r="A28" s="12" t="s">
        <v>81</v>
      </c>
      <c r="B28" s="12"/>
      <c r="C28" s="12"/>
      <c r="D28" s="12"/>
      <c r="E28" s="12"/>
      <c r="F28" s="12"/>
      <c r="G28" s="46"/>
      <c r="H28" s="46"/>
      <c r="I28" s="46"/>
      <c r="J28" s="46"/>
      <c r="K28" s="46"/>
    </row>
    <row r="29" spans="1:11" hidden="1" x14ac:dyDescent="0.2">
      <c r="A29" s="13" t="s">
        <v>82</v>
      </c>
      <c r="B29" s="13"/>
      <c r="C29" s="13"/>
      <c r="D29" s="13"/>
      <c r="E29" s="13"/>
      <c r="F29" s="13"/>
      <c r="G29" s="46"/>
      <c r="H29" s="46"/>
      <c r="I29" s="46"/>
      <c r="J29" s="46"/>
      <c r="K29" s="46"/>
    </row>
    <row r="30" spans="1:11" hidden="1" x14ac:dyDescent="0.2">
      <c r="A30" s="13" t="s">
        <v>83</v>
      </c>
      <c r="B30" s="13"/>
      <c r="C30" s="13"/>
      <c r="D30" s="13"/>
      <c r="E30" s="13"/>
      <c r="F30" s="13"/>
      <c r="G30" s="46"/>
      <c r="H30" s="46"/>
      <c r="I30" s="46"/>
      <c r="J30" s="46"/>
      <c r="K30" s="46"/>
    </row>
    <row r="31" spans="1:11" hidden="1" x14ac:dyDescent="0.2">
      <c r="A31" s="12" t="s">
        <v>84</v>
      </c>
      <c r="B31" s="12"/>
      <c r="C31" s="12"/>
      <c r="D31" s="12"/>
      <c r="E31" s="12"/>
      <c r="F31" s="12"/>
      <c r="G31" s="46"/>
      <c r="H31" s="46"/>
      <c r="I31" s="46"/>
      <c r="J31" s="46"/>
      <c r="K31" s="46"/>
    </row>
    <row r="32" spans="1:11" hidden="1" x14ac:dyDescent="0.2">
      <c r="A32" s="12" t="s">
        <v>85</v>
      </c>
      <c r="B32" s="12"/>
      <c r="C32" s="12"/>
      <c r="D32" s="12"/>
      <c r="E32" s="12"/>
      <c r="F32" s="12"/>
      <c r="G32" s="46"/>
      <c r="H32" s="46"/>
      <c r="I32" s="46"/>
      <c r="J32" s="46"/>
      <c r="K32" s="46"/>
    </row>
    <row r="33" spans="1:11" hidden="1" x14ac:dyDescent="0.2">
      <c r="A33" s="12" t="s">
        <v>86</v>
      </c>
      <c r="B33" s="12"/>
      <c r="C33" s="12"/>
      <c r="D33" s="12"/>
      <c r="E33" s="12"/>
      <c r="F33" s="12"/>
      <c r="G33" s="46"/>
      <c r="H33" s="46"/>
      <c r="I33" s="46"/>
      <c r="J33" s="46"/>
      <c r="K33" s="46"/>
    </row>
    <row r="34" spans="1:11" hidden="1" x14ac:dyDescent="0.2">
      <c r="A34" s="13" t="s">
        <v>87</v>
      </c>
      <c r="B34" s="13"/>
      <c r="C34" s="13"/>
      <c r="D34" s="13"/>
      <c r="E34" s="13"/>
      <c r="F34" s="13"/>
      <c r="G34" s="46"/>
      <c r="H34" s="46"/>
      <c r="I34" s="46"/>
      <c r="J34" s="46"/>
      <c r="K34" s="46"/>
    </row>
    <row r="35" spans="1:11" hidden="1" x14ac:dyDescent="0.2">
      <c r="A35" s="13" t="s">
        <v>88</v>
      </c>
      <c r="B35" s="13"/>
      <c r="C35" s="13"/>
      <c r="D35" s="13"/>
      <c r="E35" s="13"/>
      <c r="F35" s="13"/>
      <c r="G35" s="46"/>
      <c r="H35" s="46"/>
      <c r="I35" s="46"/>
      <c r="J35" s="46"/>
      <c r="K35" s="46"/>
    </row>
    <row r="36" spans="1:11" hidden="1" x14ac:dyDescent="0.2">
      <c r="A36" s="99" t="s">
        <v>58</v>
      </c>
      <c r="B36" s="98"/>
      <c r="C36" s="98"/>
      <c r="D36" s="98"/>
      <c r="E36" s="98"/>
      <c r="F36" s="98"/>
      <c r="G36" s="46"/>
      <c r="H36" s="46"/>
      <c r="I36" s="46"/>
      <c r="J36" s="46"/>
      <c r="K36" s="46"/>
    </row>
    <row r="37" spans="1:11" hidden="1" x14ac:dyDescent="0.2">
      <c r="A37" s="99" t="s">
        <v>89</v>
      </c>
      <c r="B37" s="98"/>
      <c r="C37" s="98"/>
      <c r="D37" s="98"/>
      <c r="E37" s="98"/>
      <c r="F37" s="98"/>
      <c r="G37" s="46"/>
      <c r="H37" s="46"/>
      <c r="I37" s="46"/>
      <c r="J37" s="46"/>
      <c r="K37" s="46"/>
    </row>
    <row r="38" spans="1:11" hidden="1" x14ac:dyDescent="0.2">
      <c r="A38" s="99" t="s">
        <v>168</v>
      </c>
      <c r="B38" s="98"/>
      <c r="C38" s="98"/>
      <c r="D38" s="98"/>
      <c r="E38" s="98"/>
      <c r="F38" s="98"/>
      <c r="G38" s="46"/>
      <c r="H38" s="46"/>
      <c r="I38" s="46"/>
      <c r="J38" s="46"/>
      <c r="K38" s="46"/>
    </row>
    <row r="39" spans="1:11" hidden="1" x14ac:dyDescent="0.2">
      <c r="A39" s="63" t="s">
        <v>90</v>
      </c>
      <c r="B39" s="5"/>
      <c r="C39" s="5"/>
      <c r="D39" s="5"/>
      <c r="E39" s="5"/>
      <c r="F39" s="5"/>
      <c r="G39" s="46"/>
      <c r="H39" s="46"/>
      <c r="I39" s="46"/>
      <c r="J39" s="46"/>
      <c r="K39" s="46"/>
    </row>
    <row r="40" spans="1:11" hidden="1" x14ac:dyDescent="0.2">
      <c r="A40" s="64" t="s">
        <v>91</v>
      </c>
      <c r="B40" s="5"/>
      <c r="C40" s="5"/>
      <c r="D40" s="5"/>
      <c r="E40" s="5"/>
      <c r="F40" s="5"/>
      <c r="G40" s="46"/>
      <c r="H40" s="46"/>
      <c r="I40" s="46"/>
      <c r="J40" s="46"/>
      <c r="K40" s="46"/>
    </row>
    <row r="41" spans="1:11" hidden="1" x14ac:dyDescent="0.2">
      <c r="A41" s="64" t="s">
        <v>92</v>
      </c>
      <c r="B41" s="5"/>
      <c r="C41" s="5"/>
      <c r="D41" s="5"/>
      <c r="E41" s="5"/>
      <c r="F41" s="5"/>
      <c r="G41" s="46"/>
      <c r="H41" s="46"/>
      <c r="I41" s="46"/>
      <c r="J41" s="46"/>
      <c r="K41" s="46"/>
    </row>
    <row r="42" spans="1:11" hidden="1" x14ac:dyDescent="0.2">
      <c r="A42" s="64" t="s">
        <v>93</v>
      </c>
      <c r="B42" s="5"/>
      <c r="C42" s="5"/>
      <c r="D42" s="5"/>
      <c r="E42" s="5"/>
      <c r="F42" s="5"/>
      <c r="G42" s="46"/>
      <c r="H42" s="46"/>
      <c r="I42" s="46"/>
      <c r="J42" s="46"/>
      <c r="K42" s="46"/>
    </row>
    <row r="43" spans="1:11" hidden="1" x14ac:dyDescent="0.2">
      <c r="A43" s="64" t="s">
        <v>94</v>
      </c>
      <c r="B43" s="5"/>
      <c r="C43" s="5"/>
      <c r="D43" s="5"/>
      <c r="E43" s="5"/>
      <c r="F43" s="5"/>
      <c r="G43" s="46"/>
      <c r="H43" s="46"/>
      <c r="I43" s="46"/>
      <c r="J43" s="46"/>
      <c r="K43" s="46"/>
    </row>
    <row r="44" spans="1:11" hidden="1" x14ac:dyDescent="0.2">
      <c r="A44" s="64" t="s">
        <v>95</v>
      </c>
      <c r="B44" s="5"/>
      <c r="C44" s="5"/>
      <c r="D44" s="5"/>
      <c r="E44" s="5"/>
      <c r="F44" s="5"/>
      <c r="G44" s="46"/>
      <c r="H44" s="46"/>
      <c r="I44" s="46"/>
      <c r="J44" s="46"/>
      <c r="K44" s="46"/>
    </row>
    <row r="45" spans="1:11" hidden="1" x14ac:dyDescent="0.2">
      <c r="A45" s="100" t="s">
        <v>96</v>
      </c>
      <c r="B45" s="98"/>
      <c r="C45" s="98"/>
      <c r="D45" s="98"/>
      <c r="E45" s="98"/>
      <c r="F45" s="98"/>
      <c r="G45" s="46"/>
      <c r="H45" s="46"/>
      <c r="I45" s="46"/>
      <c r="J45" s="46"/>
      <c r="K45" s="46"/>
    </row>
    <row r="46" spans="1:11" hidden="1" x14ac:dyDescent="0.2">
      <c r="A46" s="98" t="s">
        <v>97</v>
      </c>
      <c r="B46" s="98"/>
      <c r="C46" s="98"/>
      <c r="D46" s="98"/>
      <c r="E46" s="98"/>
      <c r="F46" s="98"/>
      <c r="G46" s="46"/>
      <c r="H46" s="46"/>
      <c r="I46" s="46"/>
      <c r="J46" s="46"/>
      <c r="K46" s="46"/>
    </row>
    <row r="47" spans="1:11" hidden="1" x14ac:dyDescent="0.2">
      <c r="A47" s="65">
        <v>-20000</v>
      </c>
      <c r="B47" s="5"/>
      <c r="C47" s="5"/>
      <c r="D47" s="5"/>
      <c r="E47" s="5"/>
      <c r="F47" s="5"/>
      <c r="G47" s="46"/>
      <c r="H47" s="46"/>
      <c r="I47" s="46"/>
      <c r="J47" s="46"/>
      <c r="K47" s="46"/>
    </row>
    <row r="48" spans="1:11" ht="25.5" hidden="1" x14ac:dyDescent="0.2">
      <c r="A48" s="119" t="s">
        <v>98</v>
      </c>
      <c r="B48" s="98"/>
      <c r="C48" s="98"/>
      <c r="D48" s="98"/>
      <c r="E48" s="98"/>
      <c r="F48" s="98"/>
      <c r="G48" s="46"/>
      <c r="H48" s="46"/>
      <c r="I48" s="46"/>
      <c r="J48" s="46"/>
      <c r="K48" s="46"/>
    </row>
    <row r="49" spans="1:11" ht="25.5" hidden="1" x14ac:dyDescent="0.2">
      <c r="A49" s="119" t="s">
        <v>99</v>
      </c>
      <c r="B49" s="98"/>
      <c r="C49" s="98"/>
      <c r="D49" s="98"/>
      <c r="E49" s="98"/>
      <c r="F49" s="98"/>
      <c r="G49" s="46"/>
      <c r="H49" s="46"/>
      <c r="I49" s="46"/>
      <c r="J49" s="46"/>
      <c r="K49" s="46"/>
    </row>
    <row r="50" spans="1:11" ht="25.5" hidden="1" x14ac:dyDescent="0.2">
      <c r="A50" s="120" t="s">
        <v>100</v>
      </c>
      <c r="B50" s="5"/>
      <c r="C50" s="5"/>
      <c r="D50" s="5"/>
      <c r="E50" s="5"/>
      <c r="F50" s="5"/>
      <c r="G50" s="46"/>
      <c r="H50" s="46"/>
      <c r="I50" s="46"/>
      <c r="J50" s="46"/>
      <c r="K50" s="46"/>
    </row>
    <row r="51" spans="1:11" ht="25.5" hidden="1" x14ac:dyDescent="0.2">
      <c r="A51" s="120" t="s">
        <v>101</v>
      </c>
      <c r="B51" s="5"/>
      <c r="C51" s="5"/>
      <c r="D51" s="5"/>
      <c r="E51" s="5"/>
      <c r="F51" s="5"/>
      <c r="G51" s="46"/>
      <c r="H51" s="46"/>
      <c r="I51" s="46"/>
      <c r="J51" s="46"/>
      <c r="K51" s="46"/>
    </row>
    <row r="52" spans="1:11" ht="38.25" hidden="1" x14ac:dyDescent="0.2">
      <c r="A52" s="120" t="s">
        <v>102</v>
      </c>
      <c r="B52" s="110"/>
      <c r="C52" s="110"/>
      <c r="D52" s="118"/>
      <c r="E52" s="66"/>
      <c r="F52" s="66"/>
      <c r="G52" s="46"/>
      <c r="H52" s="46"/>
      <c r="I52" s="46"/>
      <c r="J52" s="46"/>
      <c r="K52" s="46"/>
    </row>
    <row r="53" spans="1:11" hidden="1" x14ac:dyDescent="0.2">
      <c r="A53" s="115" t="s">
        <v>103</v>
      </c>
      <c r="B53" s="116"/>
      <c r="C53" s="116"/>
      <c r="D53" s="109"/>
      <c r="E53" s="67"/>
      <c r="F53" s="67" t="b">
        <v>1</v>
      </c>
      <c r="G53" s="46"/>
      <c r="H53" s="46"/>
      <c r="I53" s="46"/>
      <c r="J53" s="46"/>
      <c r="K53" s="46"/>
    </row>
    <row r="54" spans="1:11" hidden="1" x14ac:dyDescent="0.2">
      <c r="A54" s="117" t="s">
        <v>104</v>
      </c>
      <c r="B54" s="115"/>
      <c r="C54" s="115"/>
      <c r="D54" s="115"/>
      <c r="E54" s="67"/>
      <c r="F54" s="67" t="b">
        <v>0</v>
      </c>
      <c r="G54" s="46"/>
      <c r="H54" s="46"/>
      <c r="I54" s="46"/>
      <c r="J54" s="46"/>
      <c r="K54" s="46"/>
    </row>
    <row r="55" spans="1:11" hidden="1" x14ac:dyDescent="0.2">
      <c r="A55" s="121"/>
      <c r="B55" s="111">
        <f>COUNT(Travel!B12:B14)</f>
        <v>0</v>
      </c>
      <c r="C55" s="111"/>
      <c r="D55" s="111">
        <f>COUNTIF(Travel!D12:D14,"*")</f>
        <v>0</v>
      </c>
      <c r="E55" s="112"/>
      <c r="F55" s="112" t="b">
        <f>MIN(B55,D55)=MAX(B55,D55)</f>
        <v>1</v>
      </c>
      <c r="G55" s="46"/>
      <c r="H55" s="46"/>
      <c r="I55" s="46"/>
      <c r="J55" s="46"/>
      <c r="K55" s="46"/>
    </row>
    <row r="56" spans="1:11" hidden="1" x14ac:dyDescent="0.2">
      <c r="A56" s="121" t="s">
        <v>105</v>
      </c>
      <c r="B56" s="111">
        <f>COUNT(Travel!B19:B29)</f>
        <v>9</v>
      </c>
      <c r="C56" s="111"/>
      <c r="D56" s="111">
        <f>COUNTIF(Travel!D19:D29,"*")</f>
        <v>9</v>
      </c>
      <c r="E56" s="112"/>
      <c r="F56" s="112" t="b">
        <f>MIN(B56,D56)=MAX(B56,D56)</f>
        <v>1</v>
      </c>
    </row>
    <row r="57" spans="1:11" hidden="1" x14ac:dyDescent="0.2">
      <c r="A57" s="122"/>
      <c r="B57" s="111">
        <f>COUNT(Travel!B34:B36)</f>
        <v>0</v>
      </c>
      <c r="C57" s="111"/>
      <c r="D57" s="111">
        <f>COUNTIF(Travel!D34:D36,"*")</f>
        <v>0</v>
      </c>
      <c r="E57" s="112"/>
      <c r="F57" s="112" t="b">
        <f>MIN(B57,D57)=MAX(B57,D57)</f>
        <v>1</v>
      </c>
    </row>
    <row r="58" spans="1:11" hidden="1" x14ac:dyDescent="0.2">
      <c r="A58" s="123" t="s">
        <v>106</v>
      </c>
      <c r="B58" s="113">
        <f>COUNT(Hospitality!B11:B13)</f>
        <v>0</v>
      </c>
      <c r="C58" s="113"/>
      <c r="D58" s="113">
        <f>COUNTIF(Hospitality!D11:D13,"*")</f>
        <v>0</v>
      </c>
      <c r="E58" s="114"/>
      <c r="F58" s="114" t="b">
        <f>MIN(B58,D58)=MAX(B58,D58)</f>
        <v>1</v>
      </c>
    </row>
    <row r="59" spans="1:11" hidden="1" x14ac:dyDescent="0.2">
      <c r="A59" s="124" t="s">
        <v>107</v>
      </c>
      <c r="B59" s="112">
        <f>COUNT('All other expenses'!B11:B18)</f>
        <v>6</v>
      </c>
      <c r="C59" s="112"/>
      <c r="D59" s="112">
        <f>COUNTIF('All other expenses'!D11:D18,"*")</f>
        <v>6</v>
      </c>
      <c r="E59" s="112"/>
      <c r="F59" s="112" t="b">
        <f>MIN(B59,D59)=MAX(B59,D59)</f>
        <v>1</v>
      </c>
    </row>
    <row r="60" spans="1:11" hidden="1" x14ac:dyDescent="0.2">
      <c r="A60" s="123" t="s">
        <v>108</v>
      </c>
      <c r="B60" s="113">
        <f>COUNTIF('Gifts and benefits'!B11:B13,"*")</f>
        <v>1</v>
      </c>
      <c r="C60" s="113">
        <f>COUNTIF('Gifts and benefits'!C11:C13,"*")</f>
        <v>0</v>
      </c>
      <c r="D60" s="113"/>
      <c r="E60" s="113">
        <f>COUNTA('Gifts and benefits'!E11:E13)</f>
        <v>0</v>
      </c>
      <c r="F60" s="114" t="b">
        <f>MIN(B60,C60,E60)=MAX(B60,C60,E60)</f>
        <v>0</v>
      </c>
    </row>
    <row r="61" spans="1:11" x14ac:dyDescent="0.2"/>
  </sheetData>
  <sheetProtection sheet="1"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98"/>
  <sheetViews>
    <sheetView tabSelected="1" zoomScaleNormal="100" workbookViewId="0">
      <selection activeCell="E27" sqref="E27"/>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7.5703125" style="16" customWidth="1"/>
    <col min="7" max="9" width="9.140625" style="16" hidden="1" customWidth="1"/>
    <col min="10" max="13" width="0" style="16" hidden="1" customWidth="1"/>
    <col min="14" max="16384" width="9.140625" style="16" hidden="1"/>
  </cols>
  <sheetData>
    <row r="1" spans="1:6" ht="26.25" customHeight="1" x14ac:dyDescent="0.2">
      <c r="A1" s="173" t="s">
        <v>109</v>
      </c>
      <c r="B1" s="173"/>
      <c r="C1" s="173"/>
      <c r="D1" s="173"/>
      <c r="E1" s="173"/>
      <c r="F1" s="46"/>
    </row>
    <row r="2" spans="1:6" ht="21" customHeight="1" x14ac:dyDescent="0.2">
      <c r="A2" s="4" t="s">
        <v>52</v>
      </c>
      <c r="B2" s="176" t="str">
        <f>'Summary and sign-off'!B2:F2</f>
        <v>Te Kāhui Whakamana Rua Tekau mā Iwa | Pike River Recovery Agency</v>
      </c>
      <c r="C2" s="176"/>
      <c r="D2" s="176"/>
      <c r="E2" s="176"/>
      <c r="F2" s="46"/>
    </row>
    <row r="3" spans="1:6" ht="21" customHeight="1" x14ac:dyDescent="0.2">
      <c r="A3" s="4" t="s">
        <v>110</v>
      </c>
      <c r="B3" s="176" t="str">
        <f>'Summary and sign-off'!B3:F3</f>
        <v>Dave Gawn</v>
      </c>
      <c r="C3" s="176"/>
      <c r="D3" s="176"/>
      <c r="E3" s="176"/>
      <c r="F3" s="46"/>
    </row>
    <row r="4" spans="1:6" ht="21" customHeight="1" x14ac:dyDescent="0.2">
      <c r="A4" s="4" t="s">
        <v>111</v>
      </c>
      <c r="B4" s="176">
        <f>'Summary and sign-off'!B4:F4</f>
        <v>44378</v>
      </c>
      <c r="C4" s="176"/>
      <c r="D4" s="176"/>
      <c r="E4" s="176"/>
      <c r="F4" s="46"/>
    </row>
    <row r="5" spans="1:6" ht="21" customHeight="1" x14ac:dyDescent="0.2">
      <c r="A5" s="4" t="s">
        <v>112</v>
      </c>
      <c r="B5" s="176">
        <f>'Summary and sign-off'!B5:F5</f>
        <v>44439</v>
      </c>
      <c r="C5" s="176"/>
      <c r="D5" s="176"/>
      <c r="E5" s="176"/>
      <c r="F5" s="46"/>
    </row>
    <row r="6" spans="1:6" ht="21" customHeight="1" x14ac:dyDescent="0.2">
      <c r="A6" s="4" t="s">
        <v>113</v>
      </c>
      <c r="B6" s="171" t="s">
        <v>80</v>
      </c>
      <c r="C6" s="171"/>
      <c r="D6" s="171"/>
      <c r="E6" s="171"/>
      <c r="F6" s="46"/>
    </row>
    <row r="7" spans="1:6" ht="21" customHeight="1" x14ac:dyDescent="0.2">
      <c r="A7" s="4" t="s">
        <v>56</v>
      </c>
      <c r="B7" s="171" t="s">
        <v>83</v>
      </c>
      <c r="C7" s="171"/>
      <c r="D7" s="171"/>
      <c r="E7" s="171"/>
      <c r="F7" s="46"/>
    </row>
    <row r="8" spans="1:6" ht="36" customHeight="1" x14ac:dyDescent="0.2">
      <c r="A8" s="179" t="s">
        <v>114</v>
      </c>
      <c r="B8" s="180"/>
      <c r="C8" s="180"/>
      <c r="D8" s="180"/>
      <c r="E8" s="180"/>
      <c r="F8" s="22"/>
    </row>
    <row r="9" spans="1:6" ht="36" customHeight="1" x14ac:dyDescent="0.2">
      <c r="A9" s="181" t="s">
        <v>115</v>
      </c>
      <c r="B9" s="182"/>
      <c r="C9" s="182"/>
      <c r="D9" s="182"/>
      <c r="E9" s="182"/>
      <c r="F9" s="22"/>
    </row>
    <row r="10" spans="1:6" ht="24.75" customHeight="1" x14ac:dyDescent="0.2">
      <c r="A10" s="178" t="s">
        <v>116</v>
      </c>
      <c r="B10" s="183"/>
      <c r="C10" s="178"/>
      <c r="D10" s="178"/>
      <c r="E10" s="178"/>
      <c r="F10" s="47"/>
    </row>
    <row r="11" spans="1:6" ht="27" customHeight="1" x14ac:dyDescent="0.2">
      <c r="A11" s="35" t="s">
        <v>117</v>
      </c>
      <c r="B11" s="35" t="s">
        <v>118</v>
      </c>
      <c r="C11" s="35" t="s">
        <v>119</v>
      </c>
      <c r="D11" s="35" t="s">
        <v>120</v>
      </c>
      <c r="E11" s="35" t="s">
        <v>121</v>
      </c>
      <c r="F11" s="48"/>
    </row>
    <row r="12" spans="1:6" s="87" customFormat="1" hidden="1" x14ac:dyDescent="0.2">
      <c r="A12" s="133"/>
      <c r="B12" s="134"/>
      <c r="C12" s="135"/>
      <c r="D12" s="135"/>
      <c r="E12" s="136"/>
      <c r="F12" s="1"/>
    </row>
    <row r="13" spans="1:6" s="87" customFormat="1" x14ac:dyDescent="0.2">
      <c r="A13" s="157"/>
      <c r="B13" s="158"/>
      <c r="C13" s="159"/>
      <c r="D13" s="159"/>
      <c r="E13" s="160"/>
      <c r="F13" s="1"/>
    </row>
    <row r="14" spans="1:6" s="87" customFormat="1" hidden="1" x14ac:dyDescent="0.2">
      <c r="A14" s="143"/>
      <c r="B14" s="144"/>
      <c r="C14" s="145"/>
      <c r="D14" s="145"/>
      <c r="E14" s="146"/>
      <c r="F14" s="1"/>
    </row>
    <row r="15" spans="1:6" ht="19.5" customHeight="1" x14ac:dyDescent="0.2">
      <c r="A15" s="107" t="s">
        <v>122</v>
      </c>
      <c r="B15" s="108">
        <f>SUM(B12:B14)</f>
        <v>0</v>
      </c>
      <c r="C15" s="167" t="str">
        <f>IF(SUBTOTAL(3,B12:B14)=SUBTOTAL(103,B12:B14),'Summary and sign-off'!$A$48,'Summary and sign-off'!$A$49)</f>
        <v>Check - there are no hidden rows with data</v>
      </c>
      <c r="D15" s="177" t="str">
        <f>IF('Summary and sign-off'!F55='Summary and sign-off'!F54,'Summary and sign-off'!A51,'Summary and sign-off'!A50)</f>
        <v>Check - each entry provides sufficient information</v>
      </c>
      <c r="E15" s="177"/>
      <c r="F15" s="46"/>
    </row>
    <row r="16" spans="1:6" ht="10.5" customHeight="1" x14ac:dyDescent="0.2">
      <c r="A16" s="27"/>
      <c r="B16" s="22"/>
      <c r="C16" s="27"/>
      <c r="D16" s="27"/>
      <c r="E16" s="27"/>
      <c r="F16" s="27"/>
    </row>
    <row r="17" spans="1:6" ht="24.75" customHeight="1" x14ac:dyDescent="0.2">
      <c r="A17" s="178" t="s">
        <v>123</v>
      </c>
      <c r="B17" s="178"/>
      <c r="C17" s="178"/>
      <c r="D17" s="178"/>
      <c r="E17" s="178"/>
      <c r="F17" s="47"/>
    </row>
    <row r="18" spans="1:6" ht="27" customHeight="1" x14ac:dyDescent="0.2">
      <c r="A18" s="35" t="s">
        <v>117</v>
      </c>
      <c r="B18" s="35" t="s">
        <v>62</v>
      </c>
      <c r="C18" s="35" t="s">
        <v>124</v>
      </c>
      <c r="D18" s="35" t="s">
        <v>120</v>
      </c>
      <c r="E18" s="35" t="s">
        <v>121</v>
      </c>
      <c r="F18" s="48"/>
    </row>
    <row r="19" spans="1:6" s="87" customFormat="1" hidden="1" x14ac:dyDescent="0.2">
      <c r="A19" s="133"/>
      <c r="B19" s="134"/>
      <c r="C19" s="135"/>
      <c r="D19" s="135"/>
      <c r="E19" s="136"/>
      <c r="F19" s="1"/>
    </row>
    <row r="20" spans="1:6" s="87" customFormat="1" ht="25.5" x14ac:dyDescent="0.2">
      <c r="A20" s="157">
        <v>44381</v>
      </c>
      <c r="B20" s="158">
        <v>394.43</v>
      </c>
      <c r="C20" s="159" t="s">
        <v>193</v>
      </c>
      <c r="D20" s="159" t="s">
        <v>174</v>
      </c>
      <c r="E20" s="160" t="s">
        <v>171</v>
      </c>
      <c r="F20" s="1"/>
    </row>
    <row r="21" spans="1:6" s="87" customFormat="1" ht="25.5" x14ac:dyDescent="0.2">
      <c r="A21" s="157">
        <v>44390</v>
      </c>
      <c r="B21" s="158">
        <f>677.3+28.75</f>
        <v>706.05</v>
      </c>
      <c r="C21" s="159" t="s">
        <v>192</v>
      </c>
      <c r="D21" s="159" t="s">
        <v>177</v>
      </c>
      <c r="E21" s="160" t="s">
        <v>171</v>
      </c>
      <c r="F21" s="1"/>
    </row>
    <row r="22" spans="1:6" s="87" customFormat="1" x14ac:dyDescent="0.2">
      <c r="A22" s="157"/>
      <c r="B22" s="158">
        <v>60.5</v>
      </c>
      <c r="C22" s="159"/>
      <c r="D22" s="159" t="s">
        <v>170</v>
      </c>
      <c r="E22" s="160"/>
      <c r="F22" s="1"/>
    </row>
    <row r="23" spans="1:6" s="87" customFormat="1" x14ac:dyDescent="0.2">
      <c r="A23" s="157"/>
      <c r="B23" s="158">
        <v>10.5</v>
      </c>
      <c r="C23" s="159"/>
      <c r="D23" s="159" t="s">
        <v>175</v>
      </c>
      <c r="E23" s="160"/>
      <c r="F23" s="1"/>
    </row>
    <row r="24" spans="1:6" s="87" customFormat="1" ht="38.25" x14ac:dyDescent="0.2">
      <c r="A24" s="157">
        <v>44397</v>
      </c>
      <c r="B24" s="158">
        <v>579.38</v>
      </c>
      <c r="C24" s="159" t="s">
        <v>179</v>
      </c>
      <c r="D24" s="159" t="s">
        <v>178</v>
      </c>
      <c r="E24" s="160" t="s">
        <v>171</v>
      </c>
      <c r="F24" s="1"/>
    </row>
    <row r="25" spans="1:6" s="87" customFormat="1" ht="25.5" x14ac:dyDescent="0.2">
      <c r="A25" s="157">
        <v>44399</v>
      </c>
      <c r="B25" s="158">
        <v>535.53</v>
      </c>
      <c r="C25" s="159" t="s">
        <v>181</v>
      </c>
      <c r="D25" s="159" t="s">
        <v>176</v>
      </c>
      <c r="E25" s="160" t="s">
        <v>171</v>
      </c>
      <c r="F25" s="1"/>
    </row>
    <row r="26" spans="1:6" s="87" customFormat="1" ht="25.5" x14ac:dyDescent="0.2">
      <c r="A26" s="157">
        <v>44406</v>
      </c>
      <c r="B26" s="158">
        <v>407.03</v>
      </c>
      <c r="C26" s="159" t="s">
        <v>180</v>
      </c>
      <c r="D26" s="159" t="s">
        <v>176</v>
      </c>
      <c r="E26" s="160" t="s">
        <v>194</v>
      </c>
      <c r="F26" s="1"/>
    </row>
    <row r="27" spans="1:6" s="87" customFormat="1" x14ac:dyDescent="0.2">
      <c r="A27" s="157"/>
      <c r="B27" s="158">
        <v>6.5</v>
      </c>
      <c r="C27" s="159"/>
      <c r="D27" s="159" t="s">
        <v>175</v>
      </c>
      <c r="E27" s="160"/>
      <c r="F27" s="1"/>
    </row>
    <row r="28" spans="1:6" s="87" customFormat="1" x14ac:dyDescent="0.2">
      <c r="A28" s="157"/>
      <c r="B28" s="158">
        <v>127.75</v>
      </c>
      <c r="C28" s="159"/>
      <c r="D28" s="159" t="s">
        <v>172</v>
      </c>
      <c r="E28" s="160"/>
      <c r="F28" s="1"/>
    </row>
    <row r="29" spans="1:6" s="87" customFormat="1" hidden="1" x14ac:dyDescent="0.2">
      <c r="A29" s="147"/>
      <c r="B29" s="148"/>
      <c r="C29" s="149"/>
      <c r="D29" s="149"/>
      <c r="E29" s="150"/>
      <c r="F29" s="1"/>
    </row>
    <row r="30" spans="1:6" ht="19.5" customHeight="1" x14ac:dyDescent="0.2">
      <c r="A30" s="107" t="s">
        <v>125</v>
      </c>
      <c r="B30" s="108">
        <f>SUM(B19:B29)</f>
        <v>2827.67</v>
      </c>
      <c r="C30" s="167" t="str">
        <f>IF(SUBTOTAL(3,B19:B29)=SUBTOTAL(103,B19:B29),'Summary and sign-off'!$A$48,'Summary and sign-off'!$A$49)</f>
        <v>Check - there are no hidden rows with data</v>
      </c>
      <c r="D30" s="177" t="str">
        <f>IF('Summary and sign-off'!F56='Summary and sign-off'!F54,'Summary and sign-off'!A51,'Summary and sign-off'!A50)</f>
        <v>Check - each entry provides sufficient information</v>
      </c>
      <c r="E30" s="177"/>
      <c r="F30" s="46"/>
    </row>
    <row r="31" spans="1:6" ht="10.5" customHeight="1" x14ac:dyDescent="0.2">
      <c r="A31" s="27"/>
      <c r="B31" s="22"/>
      <c r="C31" s="27"/>
      <c r="D31" s="27"/>
      <c r="E31" s="27"/>
      <c r="F31" s="27"/>
    </row>
    <row r="32" spans="1:6" ht="24.75" customHeight="1" x14ac:dyDescent="0.2">
      <c r="A32" s="178" t="s">
        <v>126</v>
      </c>
      <c r="B32" s="178"/>
      <c r="C32" s="178"/>
      <c r="D32" s="178"/>
      <c r="E32" s="178"/>
      <c r="F32" s="46"/>
    </row>
    <row r="33" spans="1:6" ht="27" customHeight="1" x14ac:dyDescent="0.2">
      <c r="A33" s="35" t="s">
        <v>117</v>
      </c>
      <c r="B33" s="35" t="s">
        <v>62</v>
      </c>
      <c r="C33" s="35" t="s">
        <v>127</v>
      </c>
      <c r="D33" s="35" t="s">
        <v>128</v>
      </c>
      <c r="E33" s="35" t="s">
        <v>121</v>
      </c>
      <c r="F33" s="49"/>
    </row>
    <row r="34" spans="1:6" s="87" customFormat="1" hidden="1" x14ac:dyDescent="0.2">
      <c r="A34" s="133"/>
      <c r="B34" s="134"/>
      <c r="C34" s="135"/>
      <c r="D34" s="135"/>
      <c r="E34" s="136"/>
      <c r="F34" s="1"/>
    </row>
    <row r="35" spans="1:6" s="87" customFormat="1" x14ac:dyDescent="0.2">
      <c r="A35" s="157"/>
      <c r="B35" s="158"/>
      <c r="C35" s="159"/>
      <c r="D35" s="159"/>
      <c r="E35" s="160"/>
      <c r="F35" s="1"/>
    </row>
    <row r="36" spans="1:6" s="87" customFormat="1" hidden="1" x14ac:dyDescent="0.2">
      <c r="A36" s="133"/>
      <c r="B36" s="134"/>
      <c r="C36" s="135"/>
      <c r="D36" s="135"/>
      <c r="E36" s="136"/>
      <c r="F36" s="1"/>
    </row>
    <row r="37" spans="1:6" ht="19.5" customHeight="1" x14ac:dyDescent="0.2">
      <c r="A37" s="107" t="s">
        <v>129</v>
      </c>
      <c r="B37" s="108">
        <f>SUM(B34:B36)</f>
        <v>0</v>
      </c>
      <c r="C37" s="167" t="str">
        <f>IF(SUBTOTAL(3,B34:B36)=SUBTOTAL(103,B34:B36),'Summary and sign-off'!$A$48,'Summary and sign-off'!$A$49)</f>
        <v>Check - there are no hidden rows with data</v>
      </c>
      <c r="D37" s="177" t="str">
        <f>IF('Summary and sign-off'!F57='Summary and sign-off'!F54,'Summary and sign-off'!A51,'Summary and sign-off'!A50)</f>
        <v>Check - each entry provides sufficient information</v>
      </c>
      <c r="E37" s="177"/>
      <c r="F37" s="46"/>
    </row>
    <row r="38" spans="1:6" ht="10.5" customHeight="1" x14ac:dyDescent="0.2">
      <c r="A38" s="27"/>
      <c r="B38" s="92"/>
      <c r="C38" s="22"/>
      <c r="D38" s="27"/>
      <c r="E38" s="27"/>
      <c r="F38" s="27"/>
    </row>
    <row r="39" spans="1:6" ht="34.5" customHeight="1" x14ac:dyDescent="0.2">
      <c r="A39" s="50" t="s">
        <v>130</v>
      </c>
      <c r="B39" s="93">
        <f>B15+B30+B37</f>
        <v>2827.67</v>
      </c>
      <c r="C39" s="51"/>
      <c r="D39" s="51"/>
      <c r="E39" s="51"/>
      <c r="F39" s="26"/>
    </row>
    <row r="40" spans="1:6" x14ac:dyDescent="0.2">
      <c r="A40" s="27"/>
      <c r="B40" s="22"/>
      <c r="C40" s="27"/>
      <c r="D40" s="27"/>
      <c r="E40" s="27"/>
      <c r="F40" s="27"/>
    </row>
    <row r="41" spans="1:6" x14ac:dyDescent="0.2">
      <c r="A41" s="52" t="s">
        <v>73</v>
      </c>
      <c r="B41" s="25"/>
      <c r="C41" s="26"/>
      <c r="D41" s="26"/>
      <c r="E41" s="26"/>
      <c r="F41" s="27"/>
    </row>
    <row r="42" spans="1:6" ht="12.6" customHeight="1" x14ac:dyDescent="0.2">
      <c r="A42" s="23" t="s">
        <v>131</v>
      </c>
      <c r="B42" s="53"/>
      <c r="C42" s="53"/>
      <c r="D42" s="32"/>
      <c r="E42" s="32"/>
      <c r="F42" s="27"/>
    </row>
    <row r="43" spans="1:6" ht="12.95" customHeight="1" x14ac:dyDescent="0.2">
      <c r="A43" s="31" t="s">
        <v>132</v>
      </c>
      <c r="B43" s="27"/>
      <c r="C43" s="32"/>
      <c r="D43" s="27"/>
      <c r="E43" s="32"/>
      <c r="F43" s="27"/>
    </row>
    <row r="44" spans="1:6" x14ac:dyDescent="0.2">
      <c r="A44" s="31" t="s">
        <v>133</v>
      </c>
      <c r="B44" s="32"/>
      <c r="C44" s="32"/>
      <c r="D44" s="32"/>
      <c r="E44" s="54"/>
      <c r="F44" s="46"/>
    </row>
    <row r="45" spans="1:6" x14ac:dyDescent="0.2">
      <c r="A45" s="23" t="s">
        <v>79</v>
      </c>
      <c r="B45" s="25"/>
      <c r="C45" s="26"/>
      <c r="D45" s="26"/>
      <c r="E45" s="26"/>
      <c r="F45" s="27"/>
    </row>
    <row r="46" spans="1:6" ht="12.95" customHeight="1" x14ac:dyDescent="0.2">
      <c r="A46" s="31" t="s">
        <v>134</v>
      </c>
      <c r="B46" s="27"/>
      <c r="C46" s="32"/>
      <c r="D46" s="27"/>
      <c r="E46" s="32"/>
      <c r="F46" s="27"/>
    </row>
    <row r="47" spans="1:6" x14ac:dyDescent="0.2">
      <c r="A47" s="31" t="s">
        <v>135</v>
      </c>
      <c r="B47" s="32"/>
      <c r="C47" s="32"/>
      <c r="D47" s="32"/>
      <c r="E47" s="54"/>
      <c r="F47" s="46"/>
    </row>
    <row r="48" spans="1:6" x14ac:dyDescent="0.2">
      <c r="A48" s="36" t="s">
        <v>136</v>
      </c>
      <c r="B48" s="36"/>
      <c r="C48" s="36"/>
      <c r="D48" s="36"/>
      <c r="E48" s="54"/>
      <c r="F48" s="46"/>
    </row>
    <row r="49" spans="1:6" x14ac:dyDescent="0.2">
      <c r="A49" s="40"/>
      <c r="B49" s="27"/>
      <c r="C49" s="27"/>
      <c r="D49" s="27"/>
      <c r="E49" s="46"/>
      <c r="F49" s="46"/>
    </row>
    <row r="50" spans="1:6" hidden="1" x14ac:dyDescent="0.2">
      <c r="A50" s="40"/>
      <c r="B50" s="27"/>
      <c r="C50" s="27"/>
      <c r="D50" s="27"/>
      <c r="E50" s="46"/>
      <c r="F50" s="46"/>
    </row>
    <row r="55" spans="1:6" ht="12.75" hidden="1" customHeight="1" x14ac:dyDescent="0.2"/>
    <row r="58" spans="1:6" hidden="1" x14ac:dyDescent="0.2">
      <c r="A58" s="55"/>
      <c r="B58" s="46"/>
      <c r="C58" s="46"/>
      <c r="D58" s="46"/>
      <c r="E58" s="46"/>
      <c r="F58" s="46"/>
    </row>
    <row r="59" spans="1:6" hidden="1" x14ac:dyDescent="0.2">
      <c r="A59" s="55"/>
      <c r="B59" s="46"/>
      <c r="C59" s="46"/>
      <c r="D59" s="46"/>
      <c r="E59" s="46"/>
      <c r="F59" s="46"/>
    </row>
    <row r="60" spans="1:6" hidden="1" x14ac:dyDescent="0.2">
      <c r="A60" s="55"/>
      <c r="B60" s="46"/>
      <c r="C60" s="46"/>
      <c r="D60" s="46"/>
      <c r="E60" s="46"/>
      <c r="F60" s="46"/>
    </row>
    <row r="61" spans="1:6" hidden="1" x14ac:dyDescent="0.2">
      <c r="A61" s="55"/>
      <c r="B61" s="46"/>
      <c r="C61" s="46"/>
      <c r="D61" s="46"/>
      <c r="E61" s="46"/>
      <c r="F61" s="46"/>
    </row>
    <row r="62" spans="1:6" hidden="1" x14ac:dyDescent="0.2">
      <c r="A62" s="55"/>
      <c r="B62" s="46"/>
      <c r="C62" s="46"/>
      <c r="D62" s="46"/>
      <c r="E62" s="46"/>
      <c r="F62" s="46"/>
    </row>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sheetData>
  <sheetProtection sheet="1" formatCells="0" formatRows="0" insertColumns="0" insertRows="0" deleteRows="0"/>
  <mergeCells count="15">
    <mergeCell ref="B7:E7"/>
    <mergeCell ref="B5:E5"/>
    <mergeCell ref="D37:E37"/>
    <mergeCell ref="A1:E1"/>
    <mergeCell ref="A17:E17"/>
    <mergeCell ref="A32:E32"/>
    <mergeCell ref="B2:E2"/>
    <mergeCell ref="B3:E3"/>
    <mergeCell ref="B4:E4"/>
    <mergeCell ref="A8:E8"/>
    <mergeCell ref="A9:E9"/>
    <mergeCell ref="B6:E6"/>
    <mergeCell ref="D15:E15"/>
    <mergeCell ref="D30:E30"/>
    <mergeCell ref="A10:E10"/>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9 A12 A14 A34 A36 A29"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33 A18 A11"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3 A20 A21:A28 A35" xr:uid="{00000000-0002-0000-0200-000002000000}">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3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4000000}">
          <x14:formula1>
            <xm:f>'Summary and sign-off'!$A$29:$A$30</xm:f>
          </x14:formula1>
          <xm:sqref>B7:E7</xm:sqref>
        </x14:dataValidation>
        <x14:dataValidation type="decimal" operator="greaterThan" allowBlank="1" showInputMessage="1" showErrorMessage="1" error="This cell must contain a dollar figure" xr:uid="{00000000-0002-0000-0200-000005000000}">
          <x14:formula1>
            <xm:f>'Summary and sign-off'!$A$47</xm:f>
          </x14:formula1>
          <xm:sqref>B12:B14 B19:B29 B34:B36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52"/>
  <sheetViews>
    <sheetView zoomScaleNormal="100" workbookViewId="0">
      <selection activeCell="B7" sqref="B7:E7"/>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9.28515625" style="16" customWidth="1"/>
    <col min="7" max="10" width="9.140625" style="16" hidden="1" customWidth="1"/>
    <col min="11" max="13" width="0" style="16" hidden="1" customWidth="1"/>
    <col min="14" max="16384" width="0" style="16" hidden="1"/>
  </cols>
  <sheetData>
    <row r="1" spans="1:6" ht="26.25" customHeight="1" x14ac:dyDescent="0.2">
      <c r="A1" s="173" t="s">
        <v>109</v>
      </c>
      <c r="B1" s="173"/>
      <c r="C1" s="173"/>
      <c r="D1" s="173"/>
      <c r="E1" s="173"/>
      <c r="F1" s="38"/>
    </row>
    <row r="2" spans="1:6" ht="21" customHeight="1" x14ac:dyDescent="0.2">
      <c r="A2" s="4" t="s">
        <v>52</v>
      </c>
      <c r="B2" s="176" t="str">
        <f>'Summary and sign-off'!B2:F2</f>
        <v>Te Kāhui Whakamana Rua Tekau mā Iwa | Pike River Recovery Agency</v>
      </c>
      <c r="C2" s="176"/>
      <c r="D2" s="176"/>
      <c r="E2" s="176"/>
      <c r="F2" s="38"/>
    </row>
    <row r="3" spans="1:6" ht="21" customHeight="1" x14ac:dyDescent="0.2">
      <c r="A3" s="4" t="s">
        <v>110</v>
      </c>
      <c r="B3" s="176" t="str">
        <f>'Summary and sign-off'!B3:F3</f>
        <v>Dave Gawn</v>
      </c>
      <c r="C3" s="176"/>
      <c r="D3" s="176"/>
      <c r="E3" s="176"/>
      <c r="F3" s="38"/>
    </row>
    <row r="4" spans="1:6" ht="21" customHeight="1" x14ac:dyDescent="0.2">
      <c r="A4" s="4" t="s">
        <v>111</v>
      </c>
      <c r="B4" s="176">
        <f>'Summary and sign-off'!B4:F4</f>
        <v>44378</v>
      </c>
      <c r="C4" s="176"/>
      <c r="D4" s="176"/>
      <c r="E4" s="176"/>
      <c r="F4" s="38"/>
    </row>
    <row r="5" spans="1:6" ht="21" customHeight="1" x14ac:dyDescent="0.2">
      <c r="A5" s="4" t="s">
        <v>112</v>
      </c>
      <c r="B5" s="176">
        <f>'Summary and sign-off'!B5:F5</f>
        <v>44439</v>
      </c>
      <c r="C5" s="176"/>
      <c r="D5" s="176"/>
      <c r="E5" s="176"/>
      <c r="F5" s="38"/>
    </row>
    <row r="6" spans="1:6" ht="21" customHeight="1" x14ac:dyDescent="0.2">
      <c r="A6" s="4" t="s">
        <v>113</v>
      </c>
      <c r="B6" s="171" t="s">
        <v>80</v>
      </c>
      <c r="C6" s="171"/>
      <c r="D6" s="171"/>
      <c r="E6" s="171"/>
      <c r="F6" s="38"/>
    </row>
    <row r="7" spans="1:6" ht="21" customHeight="1" x14ac:dyDescent="0.2">
      <c r="A7" s="4" t="s">
        <v>56</v>
      </c>
      <c r="B7" s="171" t="s">
        <v>83</v>
      </c>
      <c r="C7" s="171"/>
      <c r="D7" s="171"/>
      <c r="E7" s="171"/>
      <c r="F7" s="38"/>
    </row>
    <row r="8" spans="1:6" ht="35.25" customHeight="1" x14ac:dyDescent="0.25">
      <c r="A8" s="186" t="s">
        <v>137</v>
      </c>
      <c r="B8" s="186"/>
      <c r="C8" s="187"/>
      <c r="D8" s="187"/>
      <c r="E8" s="187"/>
      <c r="F8" s="42"/>
    </row>
    <row r="9" spans="1:6" ht="35.25" customHeight="1" x14ac:dyDescent="0.25">
      <c r="A9" s="184" t="s">
        <v>138</v>
      </c>
      <c r="B9" s="185"/>
      <c r="C9" s="185"/>
      <c r="D9" s="185"/>
      <c r="E9" s="185"/>
      <c r="F9" s="42"/>
    </row>
    <row r="10" spans="1:6" ht="27" customHeight="1" x14ac:dyDescent="0.2">
      <c r="A10" s="35" t="s">
        <v>139</v>
      </c>
      <c r="B10" s="35" t="s">
        <v>62</v>
      </c>
      <c r="C10" s="35" t="s">
        <v>140</v>
      </c>
      <c r="D10" s="35" t="s">
        <v>141</v>
      </c>
      <c r="E10" s="35" t="s">
        <v>121</v>
      </c>
      <c r="F10" s="23"/>
    </row>
    <row r="11" spans="1:6" s="87" customFormat="1" hidden="1" x14ac:dyDescent="0.2">
      <c r="A11" s="137"/>
      <c r="B11" s="134"/>
      <c r="C11" s="138"/>
      <c r="D11" s="138"/>
      <c r="E11" s="139"/>
      <c r="F11" s="2"/>
    </row>
    <row r="12" spans="1:6" s="87" customFormat="1" x14ac:dyDescent="0.2">
      <c r="A12" s="157"/>
      <c r="B12" s="158"/>
      <c r="C12" s="168" t="s">
        <v>189</v>
      </c>
      <c r="D12" s="161"/>
      <c r="E12" s="162"/>
      <c r="F12" s="2"/>
    </row>
    <row r="13" spans="1:6" s="87" customFormat="1" ht="11.25" hidden="1" customHeight="1" x14ac:dyDescent="0.2">
      <c r="A13" s="137"/>
      <c r="B13" s="134"/>
      <c r="C13" s="138"/>
      <c r="D13" s="138"/>
      <c r="E13" s="139"/>
      <c r="F13" s="2"/>
    </row>
    <row r="14" spans="1:6" ht="34.5" customHeight="1" x14ac:dyDescent="0.2">
      <c r="A14" s="88" t="s">
        <v>142</v>
      </c>
      <c r="B14" s="97">
        <f>SUM(B11:B13)</f>
        <v>0</v>
      </c>
      <c r="C14" s="106" t="str">
        <f>IF(SUBTOTAL(3,B11:B13)=SUBTOTAL(103,B11:B13),'Summary and sign-off'!$A$48,'Summary and sign-off'!$A$49)</f>
        <v>Check - there are no hidden rows with data</v>
      </c>
      <c r="D14" s="177" t="str">
        <f>IF('Summary and sign-off'!F58='Summary and sign-off'!F54,'Summary and sign-off'!A51,'Summary and sign-off'!A50)</f>
        <v>Check - each entry provides sufficient information</v>
      </c>
      <c r="E14" s="177"/>
      <c r="F14" s="2"/>
    </row>
    <row r="15" spans="1:6" x14ac:dyDescent="0.2">
      <c r="A15" s="21"/>
      <c r="B15" s="20"/>
      <c r="C15" s="20"/>
      <c r="D15" s="20"/>
      <c r="E15" s="20"/>
      <c r="F15" s="38"/>
    </row>
    <row r="16" spans="1:6" x14ac:dyDescent="0.2">
      <c r="A16" s="21" t="s">
        <v>73</v>
      </c>
      <c r="B16" s="22"/>
      <c r="C16" s="27"/>
      <c r="D16" s="20"/>
      <c r="E16" s="20"/>
      <c r="F16" s="38"/>
    </row>
    <row r="17" spans="1:6" ht="12.75" customHeight="1" x14ac:dyDescent="0.2">
      <c r="A17" s="23" t="s">
        <v>143</v>
      </c>
      <c r="B17" s="23"/>
      <c r="C17" s="23"/>
      <c r="D17" s="23"/>
      <c r="E17" s="23"/>
      <c r="F17" s="38"/>
    </row>
    <row r="18" spans="1:6" x14ac:dyDescent="0.2">
      <c r="A18" s="23" t="s">
        <v>144</v>
      </c>
      <c r="B18" s="31"/>
      <c r="C18" s="43"/>
      <c r="D18" s="44"/>
      <c r="E18" s="44"/>
      <c r="F18" s="38"/>
    </row>
    <row r="19" spans="1:6" x14ac:dyDescent="0.2">
      <c r="A19" s="23" t="s">
        <v>79</v>
      </c>
      <c r="B19" s="25"/>
      <c r="C19" s="26"/>
      <c r="D19" s="26"/>
      <c r="E19" s="26"/>
      <c r="F19" s="27"/>
    </row>
    <row r="20" spans="1:6" x14ac:dyDescent="0.2">
      <c r="A20" s="31" t="s">
        <v>145</v>
      </c>
      <c r="B20" s="31"/>
      <c r="C20" s="43"/>
      <c r="D20" s="43"/>
      <c r="E20" s="43"/>
      <c r="F20" s="38"/>
    </row>
    <row r="21" spans="1:6" ht="12.75" customHeight="1" x14ac:dyDescent="0.2">
      <c r="A21" s="31" t="s">
        <v>146</v>
      </c>
      <c r="B21" s="31"/>
      <c r="C21" s="45"/>
      <c r="D21" s="45"/>
      <c r="E21" s="33"/>
      <c r="F21" s="38"/>
    </row>
    <row r="22" spans="1:6" x14ac:dyDescent="0.2">
      <c r="A22" s="20"/>
      <c r="B22" s="20"/>
      <c r="C22" s="20"/>
      <c r="D22" s="20"/>
      <c r="E22" s="20"/>
      <c r="F22" s="38"/>
    </row>
    <row r="42" x14ac:dyDescent="0.2"/>
    <row r="43" x14ac:dyDescent="0.2"/>
    <row r="44" x14ac:dyDescent="0.2"/>
    <row r="45" x14ac:dyDescent="0.2"/>
    <row r="46" x14ac:dyDescent="0.2"/>
    <row r="47" x14ac:dyDescent="0.2"/>
    <row r="48" x14ac:dyDescent="0.2"/>
    <row r="49" x14ac:dyDescent="0.2"/>
    <row r="50" x14ac:dyDescent="0.2"/>
    <row r="51" x14ac:dyDescent="0.2"/>
    <row r="52" x14ac:dyDescent="0.2"/>
  </sheetData>
  <sheetProtection sheet="1" formatCells="0" insertRows="0" deleteRows="0"/>
  <mergeCells count="10">
    <mergeCell ref="D14:E14"/>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13"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xr:uid="{00000000-0002-0000-0300-000002000000}">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3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4000000}">
          <x14:formula1>
            <xm:f>'Summary and sign-off'!$A$29:$A$30</xm:f>
          </x14:formula1>
          <xm:sqref>B7:E7</xm:sqref>
        </x14:dataValidation>
        <x14:dataValidation type="decimal" operator="greaterThan" allowBlank="1" showInputMessage="1" showErrorMessage="1" error="This cell must contain a dollar figure" xr:uid="{00000000-0002-0000-0300-000005000000}">
          <x14:formula1>
            <xm:f>'Summary and sign-off'!$A$47</xm:f>
          </x14:formula1>
          <xm:sqref>B11:B13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51"/>
  <sheetViews>
    <sheetView topLeftCell="A4" zoomScaleNormal="100" workbookViewId="0">
      <selection activeCell="B7" sqref="B7:E7"/>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6.85546875" style="16" customWidth="1"/>
    <col min="7" max="10" width="9.140625" style="16" hidden="1" customWidth="1"/>
    <col min="11" max="13" width="0" style="16" hidden="1" customWidth="1"/>
    <col min="14" max="16384" width="9.140625" style="16" hidden="1"/>
  </cols>
  <sheetData>
    <row r="1" spans="1:6" ht="26.25" customHeight="1" x14ac:dyDescent="0.2">
      <c r="A1" s="173" t="s">
        <v>109</v>
      </c>
      <c r="B1" s="173"/>
      <c r="C1" s="173"/>
      <c r="D1" s="173"/>
      <c r="E1" s="173"/>
      <c r="F1" s="24"/>
    </row>
    <row r="2" spans="1:6" ht="21" customHeight="1" x14ac:dyDescent="0.2">
      <c r="A2" s="4" t="s">
        <v>52</v>
      </c>
      <c r="B2" s="176" t="str">
        <f>'Summary and sign-off'!B2:F2</f>
        <v>Te Kāhui Whakamana Rua Tekau mā Iwa | Pike River Recovery Agency</v>
      </c>
      <c r="C2" s="176"/>
      <c r="D2" s="176"/>
      <c r="E2" s="176"/>
      <c r="F2" s="24"/>
    </row>
    <row r="3" spans="1:6" ht="21" customHeight="1" x14ac:dyDescent="0.2">
      <c r="A3" s="4" t="s">
        <v>110</v>
      </c>
      <c r="B3" s="176" t="str">
        <f>'Summary and sign-off'!B3:F3</f>
        <v>Dave Gawn</v>
      </c>
      <c r="C3" s="176"/>
      <c r="D3" s="176"/>
      <c r="E3" s="176"/>
      <c r="F3" s="24"/>
    </row>
    <row r="4" spans="1:6" ht="21" customHeight="1" x14ac:dyDescent="0.2">
      <c r="A4" s="4" t="s">
        <v>111</v>
      </c>
      <c r="B4" s="176">
        <f>'Summary and sign-off'!B4:F4</f>
        <v>44378</v>
      </c>
      <c r="C4" s="176"/>
      <c r="D4" s="176"/>
      <c r="E4" s="176"/>
      <c r="F4" s="24"/>
    </row>
    <row r="5" spans="1:6" ht="21" customHeight="1" x14ac:dyDescent="0.2">
      <c r="A5" s="4" t="s">
        <v>112</v>
      </c>
      <c r="B5" s="176">
        <f>'Summary and sign-off'!B5:F5</f>
        <v>44439</v>
      </c>
      <c r="C5" s="176"/>
      <c r="D5" s="176"/>
      <c r="E5" s="176"/>
      <c r="F5" s="24"/>
    </row>
    <row r="6" spans="1:6" ht="21" customHeight="1" x14ac:dyDescent="0.2">
      <c r="A6" s="4" t="s">
        <v>113</v>
      </c>
      <c r="B6" s="171" t="s">
        <v>80</v>
      </c>
      <c r="C6" s="171"/>
      <c r="D6" s="171"/>
      <c r="E6" s="171"/>
      <c r="F6" s="34"/>
    </row>
    <row r="7" spans="1:6" ht="21" customHeight="1" x14ac:dyDescent="0.2">
      <c r="A7" s="4" t="s">
        <v>56</v>
      </c>
      <c r="B7" s="171" t="s">
        <v>83</v>
      </c>
      <c r="C7" s="171"/>
      <c r="D7" s="171"/>
      <c r="E7" s="171"/>
      <c r="F7" s="34"/>
    </row>
    <row r="8" spans="1:6" ht="35.25" customHeight="1" x14ac:dyDescent="0.2">
      <c r="A8" s="180" t="s">
        <v>147</v>
      </c>
      <c r="B8" s="180"/>
      <c r="C8" s="187"/>
      <c r="D8" s="187"/>
      <c r="E8" s="187"/>
      <c r="F8" s="24"/>
    </row>
    <row r="9" spans="1:6" ht="35.25" customHeight="1" x14ac:dyDescent="0.2">
      <c r="A9" s="188" t="s">
        <v>148</v>
      </c>
      <c r="B9" s="189"/>
      <c r="C9" s="189"/>
      <c r="D9" s="189"/>
      <c r="E9" s="189"/>
      <c r="F9" s="24"/>
    </row>
    <row r="10" spans="1:6" ht="27" customHeight="1" x14ac:dyDescent="0.2">
      <c r="A10" s="35" t="s">
        <v>117</v>
      </c>
      <c r="B10" s="35" t="s">
        <v>62</v>
      </c>
      <c r="C10" s="35" t="s">
        <v>149</v>
      </c>
      <c r="D10" s="35" t="s">
        <v>150</v>
      </c>
      <c r="E10" s="35" t="s">
        <v>121</v>
      </c>
      <c r="F10" s="36"/>
    </row>
    <row r="11" spans="1:6" s="87" customFormat="1" hidden="1" x14ac:dyDescent="0.2">
      <c r="A11" s="137"/>
      <c r="B11" s="134"/>
      <c r="C11" s="138"/>
      <c r="D11" s="138"/>
      <c r="E11" s="139"/>
      <c r="F11" s="3"/>
    </row>
    <row r="12" spans="1:6" s="87" customFormat="1" x14ac:dyDescent="0.2">
      <c r="A12" s="157">
        <v>44398</v>
      </c>
      <c r="B12" s="158">
        <v>54.52</v>
      </c>
      <c r="C12" s="161" t="s">
        <v>184</v>
      </c>
      <c r="D12" s="161" t="s">
        <v>182</v>
      </c>
      <c r="E12" s="162" t="s">
        <v>183</v>
      </c>
      <c r="F12" s="3"/>
    </row>
    <row r="13" spans="1:6" s="87" customFormat="1" x14ac:dyDescent="0.2">
      <c r="A13" s="157">
        <v>44429</v>
      </c>
      <c r="B13" s="158">
        <v>43.94</v>
      </c>
      <c r="C13" s="161" t="s">
        <v>185</v>
      </c>
      <c r="D13" s="161" t="s">
        <v>182</v>
      </c>
      <c r="E13" s="162" t="s">
        <v>183</v>
      </c>
      <c r="F13" s="3"/>
    </row>
    <row r="14" spans="1:6" s="87" customFormat="1" x14ac:dyDescent="0.2">
      <c r="A14" s="157">
        <v>44460</v>
      </c>
      <c r="B14" s="158">
        <v>31.27</v>
      </c>
      <c r="C14" s="161" t="s">
        <v>190</v>
      </c>
      <c r="D14" s="161" t="s">
        <v>182</v>
      </c>
      <c r="E14" s="162" t="s">
        <v>183</v>
      </c>
      <c r="F14" s="3"/>
    </row>
    <row r="15" spans="1:6" s="87" customFormat="1" x14ac:dyDescent="0.2">
      <c r="A15" s="157">
        <v>44398</v>
      </c>
      <c r="B15" s="158">
        <v>0</v>
      </c>
      <c r="C15" s="161" t="s">
        <v>187</v>
      </c>
      <c r="D15" s="161" t="s">
        <v>186</v>
      </c>
      <c r="E15" s="162" t="s">
        <v>183</v>
      </c>
      <c r="F15" s="3"/>
    </row>
    <row r="16" spans="1:6" s="87" customFormat="1" x14ac:dyDescent="0.2">
      <c r="A16" s="157">
        <v>44429</v>
      </c>
      <c r="B16" s="158">
        <v>0</v>
      </c>
      <c r="C16" s="161" t="s">
        <v>188</v>
      </c>
      <c r="D16" s="161" t="s">
        <v>186</v>
      </c>
      <c r="E16" s="162" t="s">
        <v>183</v>
      </c>
      <c r="F16" s="3"/>
    </row>
    <row r="17" spans="1:6" s="87" customFormat="1" x14ac:dyDescent="0.2">
      <c r="A17" s="157">
        <v>44460</v>
      </c>
      <c r="B17" s="158">
        <v>1</v>
      </c>
      <c r="C17" s="161" t="s">
        <v>191</v>
      </c>
      <c r="D17" s="161" t="s">
        <v>186</v>
      </c>
      <c r="E17" s="162" t="s">
        <v>183</v>
      </c>
      <c r="F17" s="3"/>
    </row>
    <row r="18" spans="1:6" s="87" customFormat="1" hidden="1" x14ac:dyDescent="0.2">
      <c r="A18" s="137"/>
      <c r="B18" s="134"/>
      <c r="C18" s="138"/>
      <c r="D18" s="138"/>
      <c r="E18" s="139"/>
      <c r="F18" s="3"/>
    </row>
    <row r="19" spans="1:6" ht="34.5" customHeight="1" x14ac:dyDescent="0.2">
      <c r="A19" s="88" t="s">
        <v>151</v>
      </c>
      <c r="B19" s="97">
        <f>SUM(B11:B18)</f>
        <v>130.73000000000002</v>
      </c>
      <c r="C19" s="106" t="str">
        <f>IF(SUBTOTAL(3,B11:B18)=SUBTOTAL(103,B11:B18),'Summary and sign-off'!$A$48,'Summary and sign-off'!$A$49)</f>
        <v>Check - there are no hidden rows with data</v>
      </c>
      <c r="D19" s="177" t="str">
        <f>IF('Summary and sign-off'!F59='Summary and sign-off'!F54,'Summary and sign-off'!A51,'Summary and sign-off'!A50)</f>
        <v>Check - each entry provides sufficient information</v>
      </c>
      <c r="E19" s="177"/>
      <c r="F19" s="37"/>
    </row>
    <row r="20" spans="1:6" ht="14.1" customHeight="1" x14ac:dyDescent="0.2">
      <c r="A20" s="38"/>
      <c r="B20" s="27"/>
      <c r="C20" s="20"/>
      <c r="D20" s="20"/>
      <c r="E20" s="20"/>
      <c r="F20" s="24"/>
    </row>
    <row r="21" spans="1:6" x14ac:dyDescent="0.2">
      <c r="A21" s="21" t="s">
        <v>152</v>
      </c>
      <c r="B21" s="20"/>
      <c r="C21" s="20"/>
      <c r="D21" s="20"/>
      <c r="E21" s="20"/>
      <c r="F21" s="24"/>
    </row>
    <row r="22" spans="1:6" ht="12.6" customHeight="1" x14ac:dyDescent="0.2">
      <c r="A22" s="23" t="s">
        <v>131</v>
      </c>
      <c r="B22" s="20"/>
      <c r="C22" s="20"/>
      <c r="D22" s="20"/>
      <c r="E22" s="20"/>
      <c r="F22" s="24"/>
    </row>
    <row r="23" spans="1:6" x14ac:dyDescent="0.2">
      <c r="A23" s="23" t="s">
        <v>79</v>
      </c>
      <c r="B23" s="25"/>
      <c r="C23" s="26"/>
      <c r="D23" s="26"/>
      <c r="E23" s="26"/>
      <c r="F23" s="27"/>
    </row>
    <row r="24" spans="1:6" x14ac:dyDescent="0.2">
      <c r="A24" s="31" t="s">
        <v>145</v>
      </c>
      <c r="B24" s="32"/>
      <c r="C24" s="27"/>
      <c r="D24" s="27"/>
      <c r="E24" s="27"/>
      <c r="F24" s="27"/>
    </row>
    <row r="25" spans="1:6" ht="12.75" customHeight="1" x14ac:dyDescent="0.2">
      <c r="A25" s="31" t="s">
        <v>146</v>
      </c>
      <c r="B25" s="39"/>
      <c r="C25" s="33"/>
      <c r="D25" s="33"/>
      <c r="E25" s="33"/>
      <c r="F25" s="33"/>
    </row>
    <row r="26" spans="1:6" x14ac:dyDescent="0.2">
      <c r="A26" s="38"/>
      <c r="B26" s="40"/>
      <c r="C26" s="20"/>
      <c r="D26" s="20"/>
      <c r="E26" s="20"/>
      <c r="F26" s="38"/>
    </row>
    <row r="27" spans="1:6" hidden="1" x14ac:dyDescent="0.2">
      <c r="A27" s="20"/>
      <c r="B27" s="20"/>
      <c r="C27" s="20"/>
      <c r="D27" s="20"/>
      <c r="E27" s="38"/>
    </row>
    <row r="28" spans="1:6" ht="12.75" hidden="1" customHeight="1" x14ac:dyDescent="0.2"/>
    <row r="29" spans="1:6" hidden="1" x14ac:dyDescent="0.2">
      <c r="A29" s="41"/>
      <c r="B29" s="41"/>
      <c r="C29" s="41"/>
      <c r="D29" s="41"/>
      <c r="E29" s="41"/>
      <c r="F29" s="24"/>
    </row>
    <row r="30" spans="1:6" hidden="1" x14ac:dyDescent="0.2">
      <c r="A30" s="41"/>
      <c r="B30" s="41"/>
      <c r="C30" s="41"/>
      <c r="D30" s="41"/>
      <c r="E30" s="41"/>
      <c r="F30" s="24"/>
    </row>
    <row r="31" spans="1:6" hidden="1" x14ac:dyDescent="0.2">
      <c r="A31" s="41"/>
      <c r="B31" s="41"/>
      <c r="C31" s="41"/>
      <c r="D31" s="41"/>
      <c r="E31" s="41"/>
      <c r="F31" s="24"/>
    </row>
    <row r="32" spans="1:6" hidden="1" x14ac:dyDescent="0.2">
      <c r="A32" s="41"/>
      <c r="B32" s="41"/>
      <c r="C32" s="41"/>
      <c r="D32" s="41"/>
      <c r="E32" s="41"/>
      <c r="F32" s="24"/>
    </row>
    <row r="33" spans="1:6" hidden="1" x14ac:dyDescent="0.2">
      <c r="A33" s="41"/>
      <c r="B33" s="41"/>
      <c r="C33" s="41"/>
      <c r="D33" s="41"/>
      <c r="E33" s="41"/>
      <c r="F33" s="24"/>
    </row>
    <row r="45" spans="1:6" x14ac:dyDescent="0.2"/>
    <row r="46" spans="1:6" x14ac:dyDescent="0.2"/>
    <row r="47" spans="1:6" x14ac:dyDescent="0.2"/>
    <row r="48" spans="1:6" x14ac:dyDescent="0.2"/>
    <row r="49" x14ac:dyDescent="0.2"/>
    <row r="50" x14ac:dyDescent="0.2"/>
    <row r="51" x14ac:dyDescent="0.2"/>
  </sheetData>
  <sheetProtection sheet="1" formatCells="0" insertRows="0" deleteRows="0"/>
  <mergeCells count="10">
    <mergeCell ref="D19:E19"/>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18"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A14 A15 A16 A17" xr:uid="{00000000-0002-0000-0400-000002000000}">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3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4000000}">
          <x14:formula1>
            <xm:f>'Summary and sign-off'!$A$29:$A$30</xm:f>
          </x14:formula1>
          <xm:sqref>B7:E7</xm:sqref>
        </x14:dataValidation>
        <x14:dataValidation type="decimal" operator="greaterThan" allowBlank="1" showInputMessage="1" showErrorMessage="1" error="This cell must contain a dollar figure" xr:uid="{00000000-0002-0000-0400-000005000000}">
          <x14:formula1>
            <xm:f>'Summary and sign-off'!$A$47</xm:f>
          </x14:formula1>
          <xm:sqref>B11:B18</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65"/>
  <sheetViews>
    <sheetView zoomScaleNormal="100" workbookViewId="0">
      <selection activeCell="B7" sqref="B7:F7"/>
    </sheetView>
  </sheetViews>
  <sheetFormatPr defaultColWidth="0" defaultRowHeight="12.75" zeroHeight="1" x14ac:dyDescent="0.2"/>
  <cols>
    <col min="1" max="1" width="35.7109375" style="16" customWidth="1"/>
    <col min="2" max="2" width="46.85546875" style="16" customWidth="1"/>
    <col min="3" max="3" width="22.140625" style="16" customWidth="1"/>
    <col min="4" max="4" width="25.42578125" style="16" customWidth="1"/>
    <col min="5" max="6" width="35.7109375" style="16" customWidth="1"/>
    <col min="7" max="7" width="38" style="16" customWidth="1"/>
    <col min="8" max="10" width="9.140625" style="16" hidden="1" customWidth="1"/>
    <col min="11" max="15" width="0" style="16" hidden="1" customWidth="1"/>
    <col min="16" max="16384" width="0" style="16" hidden="1"/>
  </cols>
  <sheetData>
    <row r="1" spans="1:7" ht="26.25" customHeight="1" x14ac:dyDescent="0.2">
      <c r="A1" s="173" t="s">
        <v>153</v>
      </c>
      <c r="B1" s="173"/>
      <c r="C1" s="173"/>
      <c r="D1" s="173"/>
      <c r="E1" s="173"/>
      <c r="F1" s="173"/>
    </row>
    <row r="2" spans="1:7" ht="21" customHeight="1" x14ac:dyDescent="0.2">
      <c r="A2" s="4" t="s">
        <v>52</v>
      </c>
      <c r="B2" s="176" t="str">
        <f>'Summary and sign-off'!B2:F2</f>
        <v>Te Kāhui Whakamana Rua Tekau mā Iwa | Pike River Recovery Agency</v>
      </c>
      <c r="C2" s="176"/>
      <c r="D2" s="176"/>
      <c r="E2" s="176"/>
      <c r="F2" s="176"/>
    </row>
    <row r="3" spans="1:7" ht="21" customHeight="1" x14ac:dyDescent="0.2">
      <c r="A3" s="4" t="s">
        <v>110</v>
      </c>
      <c r="B3" s="176" t="str">
        <f>'Summary and sign-off'!B3:F3</f>
        <v>Dave Gawn</v>
      </c>
      <c r="C3" s="176"/>
      <c r="D3" s="176"/>
      <c r="E3" s="176"/>
      <c r="F3" s="176"/>
    </row>
    <row r="4" spans="1:7" ht="21" customHeight="1" x14ac:dyDescent="0.2">
      <c r="A4" s="4" t="s">
        <v>111</v>
      </c>
      <c r="B4" s="176">
        <f>'Summary and sign-off'!B4:F4</f>
        <v>44378</v>
      </c>
      <c r="C4" s="176"/>
      <c r="D4" s="176"/>
      <c r="E4" s="176"/>
      <c r="F4" s="176"/>
    </row>
    <row r="5" spans="1:7" ht="21" customHeight="1" x14ac:dyDescent="0.2">
      <c r="A5" s="4" t="s">
        <v>112</v>
      </c>
      <c r="B5" s="176">
        <f>'Summary and sign-off'!B5:F5</f>
        <v>44439</v>
      </c>
      <c r="C5" s="176"/>
      <c r="D5" s="176"/>
      <c r="E5" s="176"/>
      <c r="F5" s="176"/>
    </row>
    <row r="6" spans="1:7" ht="21" customHeight="1" x14ac:dyDescent="0.2">
      <c r="A6" s="4" t="s">
        <v>154</v>
      </c>
      <c r="B6" s="171" t="s">
        <v>80</v>
      </c>
      <c r="C6" s="171"/>
      <c r="D6" s="171"/>
      <c r="E6" s="171"/>
      <c r="F6" s="171"/>
    </row>
    <row r="7" spans="1:7" ht="21" customHeight="1" x14ac:dyDescent="0.2">
      <c r="A7" s="4" t="s">
        <v>56</v>
      </c>
      <c r="B7" s="171" t="s">
        <v>83</v>
      </c>
      <c r="C7" s="171"/>
      <c r="D7" s="171"/>
      <c r="E7" s="171"/>
      <c r="F7" s="171"/>
    </row>
    <row r="8" spans="1:7" ht="36" customHeight="1" x14ac:dyDescent="0.2">
      <c r="A8" s="180" t="s">
        <v>155</v>
      </c>
      <c r="B8" s="180"/>
      <c r="C8" s="180"/>
      <c r="D8" s="180"/>
      <c r="E8" s="180"/>
      <c r="F8" s="180"/>
    </row>
    <row r="9" spans="1:7" ht="36" customHeight="1" x14ac:dyDescent="0.2">
      <c r="A9" s="188" t="s">
        <v>156</v>
      </c>
      <c r="B9" s="189"/>
      <c r="C9" s="189"/>
      <c r="D9" s="189"/>
      <c r="E9" s="189"/>
      <c r="F9" s="189"/>
    </row>
    <row r="10" spans="1:7" ht="39" customHeight="1" x14ac:dyDescent="0.2">
      <c r="A10" s="35" t="s">
        <v>117</v>
      </c>
      <c r="B10" s="151" t="s">
        <v>157</v>
      </c>
      <c r="C10" s="151" t="s">
        <v>158</v>
      </c>
      <c r="D10" s="151" t="s">
        <v>159</v>
      </c>
      <c r="E10" s="151" t="s">
        <v>160</v>
      </c>
      <c r="F10" s="151" t="s">
        <v>161</v>
      </c>
    </row>
    <row r="11" spans="1:7" s="87" customFormat="1" hidden="1" x14ac:dyDescent="0.2">
      <c r="A11" s="133"/>
      <c r="B11" s="138"/>
      <c r="C11" s="140"/>
      <c r="D11" s="138"/>
      <c r="E11" s="141"/>
      <c r="F11" s="139"/>
    </row>
    <row r="12" spans="1:7" s="87" customFormat="1" x14ac:dyDescent="0.2">
      <c r="A12" s="157"/>
      <c r="B12" s="169" t="s">
        <v>189</v>
      </c>
      <c r="C12" s="164"/>
      <c r="D12" s="163"/>
      <c r="E12" s="165"/>
      <c r="F12" s="166"/>
    </row>
    <row r="13" spans="1:7" s="87" customFormat="1" hidden="1" x14ac:dyDescent="0.2">
      <c r="A13" s="133"/>
      <c r="B13" s="138"/>
      <c r="C13" s="140"/>
      <c r="D13" s="138"/>
      <c r="E13" s="141"/>
      <c r="F13" s="139"/>
    </row>
    <row r="14" spans="1:7" ht="34.5" customHeight="1" x14ac:dyDescent="0.2">
      <c r="A14" s="152" t="s">
        <v>162</v>
      </c>
      <c r="B14" s="153" t="s">
        <v>163</v>
      </c>
      <c r="C14" s="154">
        <f>C15+C16</f>
        <v>0</v>
      </c>
      <c r="D14" s="155" t="str">
        <f>IF(SUBTOTAL(3,C11:C13)=SUBTOTAL(103,C11:C13),'Summary and sign-off'!$A$48,'Summary and sign-off'!$A$49)</f>
        <v>Check - there are no hidden rows with data</v>
      </c>
      <c r="E14" s="177" t="str">
        <f>IF('Summary and sign-off'!F60='Summary and sign-off'!F54,'Summary and sign-off'!A52,'Summary and sign-off'!A50)</f>
        <v>Not all lines have an entry for "Description", "Was the gift accepted?" and "Estimated value in NZ$"</v>
      </c>
      <c r="F14" s="177"/>
      <c r="G14" s="87"/>
    </row>
    <row r="15" spans="1:7" ht="25.5" customHeight="1" x14ac:dyDescent="0.25">
      <c r="A15" s="89"/>
      <c r="B15" s="90" t="s">
        <v>96</v>
      </c>
      <c r="C15" s="91">
        <f>COUNTIF(C11:C13,'Summary and sign-off'!A45)</f>
        <v>0</v>
      </c>
      <c r="D15" s="17"/>
      <c r="E15" s="18"/>
      <c r="F15" s="19"/>
    </row>
    <row r="16" spans="1:7" ht="25.5" customHeight="1" x14ac:dyDescent="0.25">
      <c r="A16" s="89"/>
      <c r="B16" s="90" t="s">
        <v>97</v>
      </c>
      <c r="C16" s="91">
        <f>COUNTIF(C11:C13,'Summary and sign-off'!A46)</f>
        <v>0</v>
      </c>
      <c r="D16" s="17"/>
      <c r="E16" s="18"/>
      <c r="F16" s="19"/>
    </row>
    <row r="17" spans="1:6" x14ac:dyDescent="0.2">
      <c r="A17" s="20"/>
      <c r="B17" s="21"/>
      <c r="C17" s="20"/>
      <c r="D17" s="22"/>
      <c r="E17" s="22"/>
      <c r="F17" s="20"/>
    </row>
    <row r="18" spans="1:6" x14ac:dyDescent="0.2">
      <c r="A18" s="21" t="s">
        <v>152</v>
      </c>
      <c r="B18" s="21"/>
      <c r="C18" s="21"/>
      <c r="D18" s="21"/>
      <c r="E18" s="21"/>
      <c r="F18" s="21"/>
    </row>
    <row r="19" spans="1:6" ht="12.6" customHeight="1" x14ac:dyDescent="0.2">
      <c r="A19" s="23" t="s">
        <v>131</v>
      </c>
      <c r="B19" s="20"/>
      <c r="C19" s="20"/>
      <c r="D19" s="20"/>
      <c r="E19" s="20"/>
      <c r="F19" s="24"/>
    </row>
    <row r="20" spans="1:6" x14ac:dyDescent="0.2">
      <c r="A20" s="23" t="s">
        <v>79</v>
      </c>
      <c r="B20" s="25"/>
      <c r="C20" s="26"/>
      <c r="D20" s="26"/>
      <c r="E20" s="26"/>
      <c r="F20" s="27"/>
    </row>
    <row r="21" spans="1:6" x14ac:dyDescent="0.2">
      <c r="A21" s="23" t="s">
        <v>164</v>
      </c>
      <c r="B21" s="28"/>
      <c r="C21" s="28"/>
      <c r="D21" s="28"/>
      <c r="E21" s="28"/>
      <c r="F21" s="28"/>
    </row>
    <row r="22" spans="1:6" ht="12.75" customHeight="1" x14ac:dyDescent="0.2">
      <c r="A22" s="23" t="s">
        <v>165</v>
      </c>
      <c r="B22" s="20"/>
      <c r="C22" s="20"/>
      <c r="D22" s="20"/>
      <c r="E22" s="20"/>
      <c r="F22" s="20"/>
    </row>
    <row r="23" spans="1:6" ht="12.95" customHeight="1" x14ac:dyDescent="0.2">
      <c r="A23" s="29" t="s">
        <v>166</v>
      </c>
      <c r="B23" s="30"/>
      <c r="C23" s="30"/>
      <c r="D23" s="30"/>
      <c r="E23" s="30"/>
      <c r="F23" s="30"/>
    </row>
    <row r="24" spans="1:6" x14ac:dyDescent="0.2">
      <c r="A24" s="31" t="s">
        <v>167</v>
      </c>
      <c r="B24" s="32"/>
      <c r="C24" s="27"/>
      <c r="D24" s="27"/>
      <c r="E24" s="27"/>
      <c r="F24" s="27"/>
    </row>
    <row r="25" spans="1:6" ht="12.75" customHeight="1" x14ac:dyDescent="0.2">
      <c r="A25" s="31" t="s">
        <v>146</v>
      </c>
      <c r="B25" s="23"/>
      <c r="C25" s="33"/>
      <c r="D25" s="33"/>
      <c r="E25" s="33"/>
      <c r="F25" s="33"/>
    </row>
    <row r="26" spans="1:6" ht="12.75" customHeight="1" x14ac:dyDescent="0.2">
      <c r="A26" s="23"/>
      <c r="B26" s="23"/>
      <c r="C26" s="33"/>
      <c r="D26" s="33"/>
      <c r="E26" s="33"/>
      <c r="F26" s="33"/>
    </row>
    <row r="27" spans="1:6" ht="12.75" hidden="1" customHeight="1" x14ac:dyDescent="0.2">
      <c r="A27" s="23"/>
      <c r="B27" s="23"/>
      <c r="C27" s="33"/>
      <c r="D27" s="33"/>
      <c r="E27" s="33"/>
      <c r="F27" s="33"/>
    </row>
    <row r="30" spans="1:6" hidden="1" x14ac:dyDescent="0.2">
      <c r="A30" s="21"/>
      <c r="B30" s="21"/>
      <c r="C30" s="21"/>
      <c r="D30" s="21"/>
      <c r="E30" s="21"/>
      <c r="F30" s="21"/>
    </row>
    <row r="31" spans="1:6" hidden="1" x14ac:dyDescent="0.2">
      <c r="A31" s="21"/>
      <c r="B31" s="21"/>
      <c r="C31" s="21"/>
      <c r="D31" s="21"/>
      <c r="E31" s="21"/>
      <c r="F31" s="21"/>
    </row>
    <row r="32" spans="1:6" hidden="1" x14ac:dyDescent="0.2">
      <c r="A32" s="21"/>
      <c r="B32" s="21"/>
      <c r="C32" s="21"/>
      <c r="D32" s="21"/>
      <c r="E32" s="21"/>
      <c r="F32" s="21"/>
    </row>
    <row r="33" spans="1:6" hidden="1" x14ac:dyDescent="0.2">
      <c r="A33" s="21"/>
      <c r="B33" s="21"/>
      <c r="C33" s="21"/>
      <c r="D33" s="21"/>
      <c r="E33" s="21"/>
      <c r="F33" s="21"/>
    </row>
    <row r="34" spans="1:6" hidden="1" x14ac:dyDescent="0.2">
      <c r="A34" s="21"/>
      <c r="B34" s="21"/>
      <c r="C34" s="21"/>
      <c r="D34" s="21"/>
      <c r="E34" s="21"/>
      <c r="F34" s="21"/>
    </row>
    <row r="55" x14ac:dyDescent="0.2"/>
    <row r="56" x14ac:dyDescent="0.2"/>
    <row r="57" x14ac:dyDescent="0.2"/>
    <row r="58" x14ac:dyDescent="0.2"/>
    <row r="59" x14ac:dyDescent="0.2"/>
    <row r="60" x14ac:dyDescent="0.2"/>
    <row r="61" x14ac:dyDescent="0.2"/>
    <row r="62" x14ac:dyDescent="0.2"/>
    <row r="63" x14ac:dyDescent="0.2"/>
    <row r="64" x14ac:dyDescent="0.2"/>
    <row r="65" x14ac:dyDescent="0.2"/>
  </sheetData>
  <sheetProtection sheet="1" formatCells="0" insertRows="0" deleteRows="0"/>
  <dataConsolidate/>
  <mergeCells count="10">
    <mergeCell ref="E14:F14"/>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13"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xr:uid="{00000000-0002-0000-0500-000002000000}">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3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4000000}">
          <x14:formula1>
            <xm:f>'Summary and sign-off'!$A$29:$A$30</xm:f>
          </x14:formula1>
          <xm:sqref>B7:F7</xm:sqref>
        </x14:dataValidation>
        <x14:dataValidation type="list" allowBlank="1" showInputMessage="1" showErrorMessage="1" error="Use the drop down list (at the right of the cell)" xr:uid="{00000000-0002-0000-0500-000005000000}">
          <x14:formula1>
            <xm:f>'Summary and sign-off'!$A$45:$A$46</xm:f>
          </x14:formula1>
          <xm:sqref>C11:C13</xm:sqref>
        </x14:dataValidation>
        <x14:dataValidation type="list" errorStyle="information" operator="greaterThan" allowBlank="1" showInputMessage="1" prompt="Provide specific $ value if possible" xr:uid="{00000000-0002-0000-0500-000006000000}">
          <x14:formula1>
            <xm:f>'Summary and sign-off'!$A$39:$A$44</xm:f>
          </x14:formula1>
          <xm:sqref>E11:E13</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Key_x0020_Version xmlns="12165527-d881-4234-97f9-ee139a3f0c31">false</Key_x0020_Version>
    <DOCNUM xmlns="12165527-d881-4234-97f9-ee139a3f0c31" xsi:nil="true"/>
    <Business_x0020_Unit xmlns="12165527-d881-4234-97f9-ee139a3f0c31" xsi:nil="true"/>
    <Cabinet_x0020_Committee xmlns="12165527-d881-4234-97f9-ee139a3f0c31" xsi:nil="true"/>
    <Security_x0020_Classification xmlns="12165527-d881-4234-97f9-ee139a3f0c31" xsi:nil="true"/>
    <Endorsement xmlns="12165527-d881-4234-97f9-ee139a3f0c31" xsi:nil="true"/>
    <File_x0020_No xmlns="12165527-d881-4234-97f9-ee139a3f0c31" xsi:nil="true"/>
    <Class xmlns="12165527-d881-4234-97f9-ee139a3f0c31" xsi:nil="true"/>
    <Precedents xmlns="12165527-d881-4234-97f9-ee139a3f0c31" xsi:nil="true"/>
    <RM_x0020_DOC_x0020_ID xmlns="12165527-d881-4234-97f9-ee139a3f0c31" xsi:nil="true"/>
    <Sec_x0020_Review xmlns="12165527-d881-4234-97f9-ee139a3f0c31" xsi:nil="true"/>
    <SubClass xmlns="12165527-d881-4234-97f9-ee139a3f0c31" xsi:nil="true"/>
    <iManageAuthor xmlns="12165527-d881-4234-97f9-ee139a3f0c31" xsi:nil="true"/>
    <_dlc_DocId xmlns="12165527-d881-4234-97f9-ee139a3f0c31">SSCNZ-871057456-822237</_dlc_DocId>
    <_dlc_DocIdUrl xmlns="12165527-d881-4234-97f9-ee139a3f0c31">
      <Url>https://sscnz.sharepoint.com/sites/sscdms/66262/_layouts/15/DocIdRedir.aspx?ID=SSCNZ-871057456-822237</Url>
      <Description>SSCNZ-871057456-822237</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iManageDocument" ma:contentTypeID="0x01010054669F8639DE294E941D1F01D6045AA9004910BA11A4C5304E8E4C6F9EFF2E939A" ma:contentTypeVersion="149" ma:contentTypeDescription="" ma:contentTypeScope="" ma:versionID="c4f1a3949722396ccc74c925703dd5ab">
  <xsd:schema xmlns:xsd="http://www.w3.org/2001/XMLSchema" xmlns:xs="http://www.w3.org/2001/XMLSchema" xmlns:p="http://schemas.microsoft.com/office/2006/metadata/properties" xmlns:ns2="12165527-d881-4234-97f9-ee139a3f0c31" targetNamespace="http://schemas.microsoft.com/office/2006/metadata/properties" ma:root="true" ma:fieldsID="4545a69ead8714916461d255f032afb7" ns2:_="">
    <xsd:import namespace="12165527-d881-4234-97f9-ee139a3f0c31"/>
    <xsd:element name="properties">
      <xsd:complexType>
        <xsd:sequence>
          <xsd:element name="documentManagement">
            <xsd:complexType>
              <xsd:all>
                <xsd:element ref="ns2:Business_x0020_Unit" minOccurs="0"/>
                <xsd:element ref="ns2:Cabinet_x0020_Committee" minOccurs="0"/>
                <xsd:element ref="ns2:Class" minOccurs="0"/>
                <xsd:element ref="ns2:DOCNUM" minOccurs="0"/>
                <xsd:element ref="ns2:Endorsement" minOccurs="0"/>
                <xsd:element ref="ns2:File_x0020_No" minOccurs="0"/>
                <xsd:element ref="ns2:Precedents" minOccurs="0"/>
                <xsd:element ref="ns2:Key_x0020_Version" minOccurs="0"/>
                <xsd:element ref="ns2:SubClass" minOccurs="0"/>
                <xsd:element ref="ns2:RM_x0020_DOC_x0020_ID" minOccurs="0"/>
                <xsd:element ref="ns2:Sec_x0020_Review" minOccurs="0"/>
                <xsd:element ref="ns2:Security_x0020_Classification" minOccurs="0"/>
                <xsd:element ref="ns2:iManageAuthor"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165527-d881-4234-97f9-ee139a3f0c31" elementFormDefault="qualified">
    <xsd:import namespace="http://schemas.microsoft.com/office/2006/documentManagement/types"/>
    <xsd:import namespace="http://schemas.microsoft.com/office/infopath/2007/PartnerControls"/>
    <xsd:element name="Business_x0020_Unit" ma:index="8" nillable="true" ma:displayName="Business Unit" ma:format="Dropdown" ma:internalName="Business_x0020_Unit">
      <xsd:simpleType>
        <xsd:union memberTypes="dms:Text">
          <xsd:simpleType>
            <xsd:restriction base="dms:Choice">
              <xsd:enumeration value="BCS"/>
            </xsd:restriction>
          </xsd:simpleType>
        </xsd:union>
      </xsd:simpleType>
    </xsd:element>
    <xsd:element name="Cabinet_x0020_Committee" ma:index="9" nillable="true" ma:displayName="Cabinet Committee" ma:format="Dropdown" ma:internalName="Cabinet_x0020_Committee">
      <xsd:simpleType>
        <xsd:union memberTypes="dms:Text">
          <xsd:simpleType>
            <xsd:restriction base="dms:Choice">
              <xsd:enumeration value="Appointments and Honours"/>
            </xsd:restriction>
          </xsd:simpleType>
        </xsd:union>
      </xsd:simpleType>
    </xsd:element>
    <xsd:element name="Class" ma:index="10" nillable="true" ma:displayName="Class" ma:format="Dropdown" ma:internalName="Class">
      <xsd:simpleType>
        <xsd:union memberTypes="dms:Text">
          <xsd:simpleType>
            <xsd:restriction base="dms:Choice">
              <xsd:enumeration value="ADVICE"/>
            </xsd:restriction>
          </xsd:simpleType>
        </xsd:union>
      </xsd:simpleType>
    </xsd:element>
    <xsd:element name="DOCNUM" ma:index="11" nillable="true" ma:displayName="DOCNUM" ma:internalName="DOCNUM">
      <xsd:simpleType>
        <xsd:restriction base="dms:Text">
          <xsd:maxLength value="255"/>
        </xsd:restriction>
      </xsd:simpleType>
    </xsd:element>
    <xsd:element name="Endorsement" ma:index="12" nillable="true" ma:displayName="Endorsement" ma:format="Dropdown" ma:internalName="Endorsement">
      <xsd:simpleType>
        <xsd:union memberTypes="dms:Text">
          <xsd:simpleType>
            <xsd:restriction base="dms:Choice">
              <xsd:enumeration value="Addressee Only"/>
            </xsd:restriction>
          </xsd:simpleType>
        </xsd:union>
      </xsd:simpleType>
    </xsd:element>
    <xsd:element name="File_x0020_No" ma:index="13" nillable="true" ma:displayName="File No" ma:internalName="File_x0020_No">
      <xsd:simpleType>
        <xsd:restriction base="dms:Text">
          <xsd:maxLength value="255"/>
        </xsd:restriction>
      </xsd:simpleType>
    </xsd:element>
    <xsd:element name="Precedents" ma:index="14" nillable="true" ma:displayName="Precedents" ma:format="Dropdown" ma:internalName="Precedents">
      <xsd:simpleType>
        <xsd:restriction base="dms:Choice">
          <xsd:enumeration value="ASHCROFTC"/>
        </xsd:restriction>
      </xsd:simpleType>
    </xsd:element>
    <xsd:element name="Key_x0020_Version" ma:index="15" nillable="true" ma:displayName="Key Version" ma:default="0" ma:internalName="Key_x0020_Version">
      <xsd:simpleType>
        <xsd:restriction base="dms:Boolean"/>
      </xsd:simpleType>
    </xsd:element>
    <xsd:element name="SubClass" ma:index="16" nillable="true" ma:displayName="SubClass" ma:format="Dropdown" ma:internalName="SubClass">
      <xsd:simpleType>
        <xsd:union memberTypes="dms:Text">
          <xsd:simpleType>
            <xsd:restriction base="dms:Choice">
              <xsd:enumeration value="MINISTER"/>
            </xsd:restriction>
          </xsd:simpleType>
        </xsd:union>
      </xsd:simpleType>
    </xsd:element>
    <xsd:element name="RM_x0020_DOC_x0020_ID" ma:index="17" nillable="true" ma:displayName="RM DOC ID" ma:internalName="RM_x0020_DOC_x0020_ID">
      <xsd:simpleType>
        <xsd:restriction base="dms:Text">
          <xsd:maxLength value="255"/>
        </xsd:restriction>
      </xsd:simpleType>
    </xsd:element>
    <xsd:element name="Sec_x0020_Review" ma:index="18" nillable="true" ma:displayName="Sec Review" ma:format="DateOnly" ma:internalName="Sec_x0020_Review">
      <xsd:simpleType>
        <xsd:restriction base="dms:DateTime"/>
      </xsd:simpleType>
    </xsd:element>
    <xsd:element name="Security_x0020_Classification" ma:index="19" nillable="true" ma:displayName="Security Classification" ma:format="Dropdown" ma:internalName="Security_x0020_Classification">
      <xsd:simpleType>
        <xsd:union memberTypes="dms:Text">
          <xsd:simpleType>
            <xsd:restriction base="dms:Choice">
              <xsd:enumeration value="BUDGET-SENSITIVE"/>
            </xsd:restriction>
          </xsd:simpleType>
        </xsd:union>
      </xsd:simpleType>
    </xsd:element>
    <xsd:element name="iManageAuthor" ma:index="21" nillable="true" ma:displayName="iManageAuthor" ma:internalName="iManageAuthor">
      <xsd:simpleType>
        <xsd:restriction base="dms:Text">
          <xsd:maxLength value="255"/>
        </xsd:restriction>
      </xsd:simpleType>
    </xsd:element>
    <xsd:element name="_dlc_DocId" ma:index="22" nillable="true" ma:displayName="Document ID Value" ma:description="The value of the document ID assigned to this item." ma:internalName="_dlc_DocId" ma:readOnly="true">
      <xsd:simpleType>
        <xsd:restriction base="dms:Text"/>
      </xsd:simpleType>
    </xsd:element>
    <xsd:element name="_dlc_DocIdUrl" ma:index="2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4"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0"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2.xml><?xml version="1.0" encoding="utf-8"?>
<ds:datastoreItem xmlns:ds="http://schemas.openxmlformats.org/officeDocument/2006/customXml" ds:itemID="{239DBCAB-6875-4133-81DD-45924FC1DF38}">
  <ds:schemaRefs>
    <ds:schemaRef ds:uri="http://schemas.microsoft.com/sharepoint/events"/>
  </ds:schemaRefs>
</ds:datastoreItem>
</file>

<file path=customXml/itemProps3.xml><?xml version="1.0" encoding="utf-8"?>
<ds:datastoreItem xmlns:ds="http://schemas.openxmlformats.org/officeDocument/2006/customXml" ds:itemID="{F579D7F4-D0D7-4BCB-BBEA-E7C37A64913E}">
  <ds:schemaRefs>
    <ds:schemaRef ds:uri="12165527-d881-4234-97f9-ee139a3f0c31"/>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4.xml><?xml version="1.0" encoding="utf-8"?>
<ds:datastoreItem xmlns:ds="http://schemas.openxmlformats.org/officeDocument/2006/customXml" ds:itemID="{5409EB03-4EF2-44FB-838F-B275048CB6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165527-d881-4234-97f9-ee139a3f0c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Guidance for agencies</vt:lpstr>
      <vt:lpstr>Summary and sign-off</vt:lpstr>
      <vt:lpstr>Travel</vt:lpstr>
      <vt:lpstr>Hospitality</vt:lpstr>
      <vt:lpstr>All other expenses</vt:lpstr>
      <vt:lpstr>Gifts and benefits</vt:lpstr>
      <vt:lpstr>'All other expenses'!Print_Area</vt:lpstr>
      <vt:lpstr>'Gifts and benefits'!Print_Area</vt:lpstr>
      <vt:lpstr>'Guidance for agencies'!Print_Area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Emma Cummins [PRRA]</cp:lastModifiedBy>
  <cp:revision/>
  <dcterms:created xsi:type="dcterms:W3CDTF">2010-10-17T20:59:02Z</dcterms:created>
  <dcterms:modified xsi:type="dcterms:W3CDTF">2022-05-19T01:29:51Z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0x01010054669F8639DE294E941D1F01D6045AA9004910BA11A4C5304E8E4C6F9EFF2E939A</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7132db39-8620-438b-a768-7a99ec14233a</vt:lpwstr>
  </property>
  <property fmtid="{D5CDD505-2E9C-101B-9397-08002B2CF9AE}" pid="10" name="SharedWithUsers">
    <vt:lpwstr>87;#Ken Smart;#157;#Nehalkumar patel</vt:lpwstr>
  </property>
</Properties>
</file>