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LeanneMilligan\Downloads\"/>
    </mc:Choice>
  </mc:AlternateContent>
  <xr:revisionPtr revIDLastSave="0" documentId="13_ncr:1_{E80E96AB-1180-46AB-919E-DEB3995571BD}" xr6:coauthVersionLast="45" xr6:coauthVersionMax="45" xr10:uidLastSave="{00000000-0000-0000-0000-000000000000}"/>
  <bookViews>
    <workbookView xWindow="14505" yWindow="-21750" windowWidth="38640" windowHeight="212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C25" i="3"/>
  <c r="C25" i="2"/>
  <c r="C111" i="1"/>
  <c r="C129" i="1"/>
  <c r="C22" i="1"/>
  <c r="B6" i="13" l="1"/>
  <c r="E60" i="13"/>
  <c r="C60" i="13"/>
  <c r="C27" i="4"/>
  <c r="C26" i="4"/>
  <c r="B60" i="13" l="1"/>
  <c r="B59" i="13"/>
  <c r="D59" i="13"/>
  <c r="B58" i="13"/>
  <c r="D58" i="13"/>
  <c r="D57" i="13"/>
  <c r="B57" i="13"/>
  <c r="D56" i="13"/>
  <c r="B56" i="13"/>
  <c r="D55" i="13"/>
  <c r="B55" i="13"/>
  <c r="B2" i="4"/>
  <c r="B3" i="4"/>
  <c r="B2" i="2"/>
  <c r="B3" i="2"/>
  <c r="B2" i="1"/>
  <c r="B3" i="1"/>
  <c r="F58" i="13" l="1"/>
  <c r="D25" i="2" s="1"/>
  <c r="F60" i="13"/>
  <c r="E25" i="4" s="1"/>
  <c r="F59" i="13"/>
  <c r="D25" i="3" s="1"/>
  <c r="F57" i="13"/>
  <c r="D129" i="1" s="1"/>
  <c r="F56" i="13"/>
  <c r="D111" i="1" s="1"/>
  <c r="F55" i="13"/>
  <c r="D22" i="1" s="1"/>
  <c r="C13" i="13"/>
  <c r="C12" i="13"/>
  <c r="C11" i="13"/>
  <c r="C16" i="13" l="1"/>
  <c r="C17" i="13"/>
  <c r="B5" i="4" l="1"/>
  <c r="B4" i="4"/>
  <c r="B5" i="3"/>
  <c r="B4" i="3"/>
  <c r="B5" i="2"/>
  <c r="B4" i="2"/>
  <c r="B5" i="1"/>
  <c r="B4" i="1"/>
  <c r="C15" i="13" l="1"/>
  <c r="F12" i="13" l="1"/>
  <c r="C25" i="4"/>
  <c r="F11" i="13" s="1"/>
  <c r="F13" i="13" l="1"/>
  <c r="B129" i="1"/>
  <c r="B17" i="13" s="1"/>
  <c r="B111" i="1"/>
  <c r="B16" i="13" s="1"/>
  <c r="B22" i="1"/>
  <c r="B15" i="13" s="1"/>
  <c r="B25" i="3" l="1"/>
  <c r="B13" i="13" s="1"/>
  <c r="B25" i="2"/>
  <c r="B12" i="13" s="1"/>
  <c r="B11" i="13" l="1"/>
  <c r="B1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1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<sst xmlns="http://schemas.openxmlformats.org/spreadsheetml/2006/main" count="489" uniqueCount="232">
  <si>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</si>
  <si>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</si>
  <si>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</si>
  <si>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</si>
  <si>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</si>
  <si>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</si>
  <si>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</si>
  <si>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</si>
  <si>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</si>
  <si>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</si>
  <si>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</si>
  <si>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</si>
  <si>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</si>
  <si>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</si>
  <si>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</si>
  <si>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</si>
  <si>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</si>
  <si>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</si>
  <si>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</si>
  <si>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</si>
  <si>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</si>
  <si>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</si>
  <si>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</si>
  <si>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</si>
  <si>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</si>
  <si>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</si>
  <si>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</si>
  <si>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</si>
  <si>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</si>
  <si>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</si>
  <si>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</si>
  <si>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</si>
  <si>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</si>
  <si>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</si>
  <si>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</si>
  <si>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</si>
  <si>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</si>
  <si>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</si>
  <si>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</si>
  <si>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</si>
  <si>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</si>
  <si>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</si>
  <si>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</si>
  <si>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</si>
  <si>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</si>
  <si>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</si>
  <si>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</si>
  <si>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</si>
  <si>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</si>
  <si>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</si>
  <si>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</si>
  <si>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</si>
  <si>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</si>
  <si>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</si>
  <si>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</si>
  <si>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</si>
  <si>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</si>
  <si>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</si>
  <si>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</si>
  <si>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</si>
  <si>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</si>
  <si>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</si>
  <si>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</si>
  <si>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</si>
  <si>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</si>
  <si>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</si>
  <si>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</si>
  <si>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</si>
  <si>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</si>
  <si>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</si>
  <si>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</si>
  <si>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</si>
  <si>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</si>
  <si>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</si>
  <si>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</si>
  <si>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</si>
  <si>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</si>
  <si>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</si>
  <si>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</si>
  <si>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</si>
  <si>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</si>
  <si>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</si>
  <si>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</si>
  <si>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</si>
  <si>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</si>
  <si>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</si>
  <si>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</si>
  <si>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</si>
  <si>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</si>
  <si>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</si>
  <si>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</si>
  <si>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</si>
  <si>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</si>
  <si>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</si>
  <si>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</si>
  <si>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</si>
  <si>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</si>
  <si>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</si>
  <si>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</si>
  <si>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</si>
  <si>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</si>
  <si>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</si>
  <si>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</si>
  <si>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</si>
  <si>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</si>
  <si>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</si>
  <si>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</si>
  <si>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</si>
  <si>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</si>
  <si>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</si>
  <si>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</si>
  <si>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</si>
  <si>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</si>
  <si>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</si>
  <si>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</si>
  <si>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</si>
  <si>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</si>
  <si>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</si>
  <si>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</si>
  <si>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</si>
  <si>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</si>
  <si>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</si>
  <si>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</si>
  <si>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</si>
  <si>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</si>
  <si>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</si>
  <si>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</si>
  <si>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</si>
  <si>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</si>
  <si>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</si>
  <si>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</si>
  <si>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</si>
  <si>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</si>
  <si>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</si>
  <si>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</si>
  <si>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</si>
  <si>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</si>
  <si>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</si>
  <si>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</si>
  <si>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</si>
  <si>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</si>
  <si>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</si>
  <si>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</si>
  <si>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</si>
  <si>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</si>
  <si>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</si>
  <si>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</si>
  <si>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</si>
  <si>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</si>
  <si>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</si>
  <si>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</si>
  <si>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</si>
  <si>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</si>
  <si>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</si>
  <si>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</si>
  <si>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</si>
  <si>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</si>
  <si>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</si>
  <si>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</si>
  <si>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</si>
  <si>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</si>
  <si>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</si>
  <si>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</si>
  <si>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</si>
  <si>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</si>
  <si>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</si>
  <si>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</si>
  <si>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</si>
  <si>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</si>
  <si>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 xml:space="preserve">Te Pūkenga New Zealand Institute of Skills and Technology </t>
  </si>
  <si>
    <t>Stephen Town</t>
  </si>
  <si>
    <t>Te Pūkenga New Zealand Institute of Skills and Technology</t>
  </si>
  <si>
    <t>Council Chair and Interim Director, Finance</t>
  </si>
  <si>
    <t>Air Travel</t>
  </si>
  <si>
    <t>Accomodation</t>
  </si>
  <si>
    <t>Wellington</t>
  </si>
  <si>
    <t>Meals</t>
  </si>
  <si>
    <t>Christchurch</t>
  </si>
  <si>
    <t>Invercargill</t>
  </si>
  <si>
    <t>Dunedin</t>
  </si>
  <si>
    <t>Visit To Tai Poutini Polytechnic</t>
  </si>
  <si>
    <t>Visit to NorthTec with Chair</t>
  </si>
  <si>
    <t>Shuttle</t>
  </si>
  <si>
    <t>Nelson</t>
  </si>
  <si>
    <t>Whangarei</t>
  </si>
  <si>
    <t>Rental Car</t>
  </si>
  <si>
    <t>Auckland</t>
  </si>
  <si>
    <t>New Plymouth</t>
  </si>
  <si>
    <t>Palmerston North</t>
  </si>
  <si>
    <t>Hamilton</t>
  </si>
  <si>
    <t>No information to disclose</t>
  </si>
  <si>
    <t>No Information to disclose</t>
  </si>
  <si>
    <t>Plaque</t>
  </si>
  <si>
    <t>NZ Defence Force</t>
  </si>
  <si>
    <t>Subsidiary ITP Chairs meeting and meeting with NZQA and MoE</t>
  </si>
  <si>
    <t>Internationalisation meeting in WLG</t>
  </si>
  <si>
    <t>Wellington meetings - including TEC and NZQA CEs</t>
  </si>
  <si>
    <t>Te Pūkenga Council workshop</t>
  </si>
  <si>
    <t>Meetings in Christchurch</t>
  </si>
  <si>
    <t xml:space="preserve">Te Pūkenga Council workshop </t>
  </si>
  <si>
    <t xml:space="preserve">Subsidiary visit to EIT </t>
  </si>
  <si>
    <t>Napier</t>
  </si>
  <si>
    <t>Subsidiary visit to WITT</t>
  </si>
  <si>
    <t>Rotorua</t>
  </si>
  <si>
    <t>Visit to Toi Ohomai</t>
  </si>
  <si>
    <t>Subsidiary visit to UCOL</t>
  </si>
  <si>
    <t>Wellington meetings - TEC Board, UNZ CE and REANNZ</t>
  </si>
  <si>
    <t>Wellington meetings</t>
  </si>
  <si>
    <t>Subsidiary visit to NMIT</t>
  </si>
  <si>
    <t>Subsidiary visit - Open Polytechnic</t>
  </si>
  <si>
    <t>Subsidiary visit - Otago Polytechnic</t>
  </si>
  <si>
    <t>Wellington/Christchurch</t>
  </si>
  <si>
    <t>Greymouth</t>
  </si>
  <si>
    <t>Poari Akoranga and other Wellington meetings</t>
  </si>
  <si>
    <t>ITO meetings</t>
  </si>
  <si>
    <t>Subsidiary visit - SIT</t>
  </si>
  <si>
    <t>Subsidiary ITPs CEs meeting and other meetings</t>
  </si>
  <si>
    <t>Whangarei meetings</t>
  </si>
  <si>
    <t xml:space="preserve">Union workshop - operating model </t>
  </si>
  <si>
    <t>Subsidiary ITP Chairs meeting</t>
  </si>
  <si>
    <t>Te Pūkenga Council</t>
  </si>
  <si>
    <t>Iwi wānanga</t>
  </si>
  <si>
    <t>April Council meeting</t>
  </si>
  <si>
    <t>Northland meetings</t>
  </si>
  <si>
    <t>Whangarei/Kerikeri</t>
  </si>
  <si>
    <t>Subsidiary ITP Chairs and CEs meeting</t>
  </si>
  <si>
    <t>Te Pūkenga Council and other meetings</t>
  </si>
  <si>
    <t>Palmerston North/New Plymouth</t>
  </si>
  <si>
    <t>Rental Car and parking</t>
  </si>
  <si>
    <t>Select Committee and other meetings</t>
  </si>
  <si>
    <t>Christchurch/Invercargill</t>
  </si>
  <si>
    <t>Subsidiary ITP CEs meeting, WLG &amp; Subsidiary Visit Invercargill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</si>
</sst>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43" fontId="23" fillId="0" borderId="0" applyFont="0" applyFill="0" applyBorder="0" applyAlignment="0" applyProtection="0"/>
  </cellStyleXfs>
  <cellXfs count="206">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4" fontId="0" fillId="0" borderId="0" xfId="0" applyNumberFormat="1" applyAlignment="1" applyProtection="1">
      <alignment horizontal="center"/>
      <protection locked="0"/>
    </xf>
    <xf numFmtId="0" fontId="0" fillId="0" borderId="0" xfId="0" applyAlignment="1" applyProtection="1">
      <alignment horizontal="center"/>
      <protection locked="0"/>
    </xf>
    <xf numFmtId="14" fontId="0" fillId="0" borderId="0" xfId="0" applyNumberFormat="1" applyFill="1" applyAlignment="1" applyProtection="1">
      <alignment horizontal="center"/>
      <protection locked="0"/>
    </xf>
    <xf numFmtId="0" fontId="0" fillId="0" borderId="0" xfId="0" applyFill="1" applyProtection="1">
      <protection locked="0"/>
    </xf>
    <xf numFmtId="0" fontId="0" fillId="0" borderId="0" xfId="0" applyFill="1" applyAlignment="1" applyProtection="1">
      <alignment horizontal="center"/>
      <protection locked="0"/>
    </xf>
    <xf numFmtId="0" fontId="0" fillId="0" borderId="0" xfId="0" applyFill="1" applyAlignment="1" applyProtection="1">
      <alignment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43" fontId="20" fillId="3" borderId="0" xfId="3" applyFont="1" applyFill="1" applyBorder="1" applyAlignment="1" applyProtection="1">
      <alignment vertical="center" wrapText="1"/>
    </xf>
    <xf numFmtId="43" fontId="15" fillId="10" borderId="4" xfId="3" applyFont="1" applyFill="1" applyBorder="1" applyAlignment="1" applyProtection="1">
      <alignment vertical="center" wrapText="1"/>
      <protection locked="0"/>
    </xf>
    <xf numFmtId="43" fontId="15" fillId="11" borderId="4" xfId="3" applyFont="1" applyFill="1" applyBorder="1" applyAlignment="1" applyProtection="1">
      <alignment vertical="center" wrapText="1"/>
      <protection locked="0"/>
    </xf>
    <xf numFmtId="43" fontId="15" fillId="10" borderId="9" xfId="3" applyFont="1" applyFill="1" applyBorder="1" applyAlignment="1" applyProtection="1">
      <alignment vertical="center" wrapText="1"/>
      <protection locked="0"/>
    </xf>
    <xf numFmtId="43" fontId="20" fillId="3" borderId="0" xfId="3" applyFont="1" applyFill="1" applyBorder="1" applyAlignment="1" applyProtection="1">
      <alignment vertical="center"/>
    </xf>
    <xf numFmtId="43" fontId="1" fillId="0" borderId="0" xfId="3" applyFont="1" applyBorder="1" applyAlignment="1" applyProtection="1">
      <alignment wrapText="1"/>
    </xf>
    <xf numFmtId="43" fontId="0" fillId="0" borderId="0" xfId="3" applyFont="1" applyAlignment="1" applyProtection="1">
      <alignment horizontal="center"/>
      <protection locked="0"/>
    </xf>
    <xf numFmtId="43" fontId="0" fillId="0" borderId="0" xfId="3" applyFont="1" applyFill="1" applyAlignment="1" applyProtection="1">
      <alignment horizontal="center"/>
      <protection locked="0"/>
    </xf>
    <xf numFmtId="43" fontId="15" fillId="3" borderId="4" xfId="3" applyFont="1" applyFill="1" applyBorder="1" applyAlignment="1" applyProtection="1">
      <alignment vertical="center" wrapText="1"/>
      <protection locked="0"/>
    </xf>
    <xf numFmtId="43" fontId="0" fillId="0" borderId="0" xfId="3" applyFont="1" applyBorder="1" applyAlignment="1" applyProtection="1">
      <alignment wrapText="1"/>
    </xf>
    <xf numFmtId="43" fontId="19" fillId="3" borderId="0" xfId="3" applyFont="1" applyFill="1" applyBorder="1" applyAlignment="1" applyProtection="1">
      <alignment vertical="center"/>
    </xf>
    <xf numFmtId="43" fontId="1" fillId="0" borderId="0" xfId="3" applyFont="1" applyFill="1" applyBorder="1" applyAlignment="1" applyProtection="1">
      <alignment wrapText="1"/>
    </xf>
    <xf numFmtId="43" fontId="0" fillId="0" borderId="0" xfId="3" applyFont="1" applyBorder="1" applyAlignment="1" applyProtection="1"/>
    <xf numFmtId="43" fontId="0" fillId="0" borderId="0" xfId="3" applyFont="1" applyAlignment="1" applyProtection="1">
      <alignment vertical="center"/>
    </xf>
    <xf numFmtId="43" fontId="0" fillId="0" borderId="0" xfId="3" applyFont="1" applyProtection="1"/>
    <xf numFmtId="43" fontId="0" fillId="0" borderId="0" xfId="3" applyFont="1" applyAlignment="1" applyProtection="1">
      <alignment wrapText="1"/>
    </xf>
  </cellXfs>
  <cellStyles count="4">
    <cellStyle name="Comma" xfId="3" builtinId="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19" zoomScaleNormal="100" workbookViewId="0">
      <selection activeCell="A2" sqref="A2"/>
    </sheetView>
  </sheetViews>
  <sheetFormatPr defaultColWidth="0" defaultRowHeight="14" zeroHeight="1" x14ac:dyDescent="0.3"/>
  <cols>
    <col min="1" max="1" width="219.26953125" style="70" customWidth="1"/>
    <col min="2" max="2" width="33.26953125" style="69" customWidth="1"/>
    <col min="3" max="16384" width="8.7265625" style="16" hidden="1"/>
  </cols>
  <sheetData>
    <row r="1" spans="1:2" ht="23.25" customHeight="1" x14ac:dyDescent="0.3">
      <c r="A1" s="68" t="s">
        <v>0</v>
      </c>
    </row>
    <row r="2" spans="1:2" ht="33" customHeight="1" x14ac:dyDescent="0.3">
      <c r="A2" s="129" t="s">
        <v>1</v>
      </c>
    </row>
    <row r="3" spans="1:2" ht="17.25" customHeight="1" x14ac:dyDescent="0.3"/>
    <row r="4" spans="1:2" ht="23.25" customHeight="1" x14ac:dyDescent="0.3">
      <c r="A4" s="151" t="s">
        <v>2</v>
      </c>
    </row>
    <row r="5" spans="1:2" ht="17.25" customHeight="1" x14ac:dyDescent="0.3"/>
    <row r="6" spans="1:2" ht="23.25" customHeight="1" x14ac:dyDescent="0.3">
      <c r="A6" s="71" t="s">
        <v>3</v>
      </c>
    </row>
    <row r="7" spans="1:2" ht="17.25" customHeight="1" x14ac:dyDescent="0.3">
      <c r="A7" s="72" t="s">
        <v>4</v>
      </c>
    </row>
    <row r="8" spans="1:2" ht="17.25" customHeight="1" x14ac:dyDescent="0.3">
      <c r="A8" s="73" t="s">
        <v>5</v>
      </c>
    </row>
    <row r="9" spans="1:2" ht="17.25" customHeight="1" x14ac:dyDescent="0.3">
      <c r="A9" s="73"/>
    </row>
    <row r="10" spans="1:2" ht="23.25" customHeight="1" x14ac:dyDescent="0.25">
      <c r="A10" s="71" t="s">
        <v>6</v>
      </c>
      <c r="B10" s="103" t="s">
        <v>7</v>
      </c>
    </row>
    <row r="11" spans="1:2" ht="17.25" customHeight="1" x14ac:dyDescent="0.3">
      <c r="A11" s="74" t="s">
        <v>8</v>
      </c>
    </row>
    <row r="12" spans="1:2" ht="17.25" customHeight="1" x14ac:dyDescent="0.3">
      <c r="A12" s="73" t="s">
        <v>9</v>
      </c>
    </row>
    <row r="13" spans="1:2" ht="17.25" customHeight="1" x14ac:dyDescent="0.3">
      <c r="A13" s="73" t="s">
        <v>10</v>
      </c>
    </row>
    <row r="14" spans="1:2" ht="17.25" customHeight="1" x14ac:dyDescent="0.3">
      <c r="A14" s="75" t="s">
        <v>11</v>
      </c>
    </row>
    <row r="15" spans="1:2" ht="17.25" customHeight="1" x14ac:dyDescent="0.3">
      <c r="A15" s="73" t="s">
        <v>12</v>
      </c>
    </row>
    <row r="16" spans="1:2" ht="17.25" customHeight="1" x14ac:dyDescent="0.3">
      <c r="A16" s="73"/>
    </row>
    <row r="17" spans="1:1" ht="23.25" customHeight="1" x14ac:dyDescent="0.3">
      <c r="A17" s="71" t="s">
        <v>13</v>
      </c>
    </row>
    <row r="18" spans="1:1" ht="17.25" customHeight="1" x14ac:dyDescent="0.3">
      <c r="A18" s="75" t="s">
        <v>14</v>
      </c>
    </row>
    <row r="19" spans="1:1" ht="17.25" customHeight="1" x14ac:dyDescent="0.3">
      <c r="A19" s="75" t="s">
        <v>15</v>
      </c>
    </row>
    <row r="20" spans="1:1" ht="17.25" customHeight="1" x14ac:dyDescent="0.3">
      <c r="A20" s="99" t="s">
        <v>16</v>
      </c>
    </row>
    <row r="21" spans="1:1" ht="17.25" customHeight="1" x14ac:dyDescent="0.3">
      <c r="A21" s="76"/>
    </row>
    <row r="22" spans="1:1" ht="23.25" customHeight="1" x14ac:dyDescent="0.3">
      <c r="A22" s="71" t="s">
        <v>17</v>
      </c>
    </row>
    <row r="23" spans="1:1" ht="17.25" customHeight="1" x14ac:dyDescent="0.3">
      <c r="A23" s="76" t="s">
        <v>18</v>
      </c>
    </row>
    <row r="24" spans="1:1" ht="17.25" customHeight="1" x14ac:dyDescent="0.3">
      <c r="A24" s="76"/>
    </row>
    <row r="25" spans="1:1" ht="23.25" customHeight="1" x14ac:dyDescent="0.3">
      <c r="A25" s="71" t="s">
        <v>19</v>
      </c>
    </row>
    <row r="26" spans="1:1" ht="17.25" customHeight="1" x14ac:dyDescent="0.3">
      <c r="A26" s="77" t="s">
        <v>20</v>
      </c>
    </row>
    <row r="27" spans="1:1" ht="32.25" customHeight="1" x14ac:dyDescent="0.3">
      <c r="A27" s="75" t="s">
        <v>21</v>
      </c>
    </row>
    <row r="28" spans="1:1" ht="17.25" customHeight="1" x14ac:dyDescent="0.3">
      <c r="A28" s="77" t="s">
        <v>22</v>
      </c>
    </row>
    <row r="29" spans="1:1" ht="32.25" customHeight="1" x14ac:dyDescent="0.3">
      <c r="A29" s="75" t="s">
        <v>23</v>
      </c>
    </row>
    <row r="30" spans="1:1" ht="17.25" customHeight="1" x14ac:dyDescent="0.3">
      <c r="A30" s="77" t="s">
        <v>24</v>
      </c>
    </row>
    <row r="31" spans="1:1" ht="17.25" customHeight="1" x14ac:dyDescent="0.3">
      <c r="A31" s="75" t="s">
        <v>25</v>
      </c>
    </row>
    <row r="32" spans="1:1" ht="17.25" customHeight="1" x14ac:dyDescent="0.3">
      <c r="A32" s="77" t="s">
        <v>26</v>
      </c>
    </row>
    <row r="33" spans="1:1" ht="32.25" customHeight="1" x14ac:dyDescent="0.3">
      <c r="A33" s="78" t="s">
        <v>27</v>
      </c>
    </row>
    <row r="34" spans="1:1" ht="32.25" customHeight="1" x14ac:dyDescent="0.3">
      <c r="A34" s="79" t="s">
        <v>28</v>
      </c>
    </row>
    <row r="35" spans="1:1" ht="17.25" customHeight="1" x14ac:dyDescent="0.3">
      <c r="A35" s="77" t="s">
        <v>29</v>
      </c>
    </row>
    <row r="36" spans="1:1" ht="32.25" customHeight="1" x14ac:dyDescent="0.3">
      <c r="A36" s="75" t="s">
        <v>30</v>
      </c>
    </row>
    <row r="37" spans="1:1" ht="32.25" customHeight="1" x14ac:dyDescent="0.3">
      <c r="A37" s="78" t="s">
        <v>31</v>
      </c>
    </row>
    <row r="38" spans="1:1" ht="32.25" customHeight="1" x14ac:dyDescent="0.3">
      <c r="A38" s="75" t="s">
        <v>32</v>
      </c>
    </row>
    <row r="39" spans="1:1" ht="17.25" customHeight="1" x14ac:dyDescent="0.3">
      <c r="A39" s="79"/>
    </row>
    <row r="40" spans="1:1" ht="22.5" customHeight="1" x14ac:dyDescent="0.3">
      <c r="A40" s="71" t="s">
        <v>33</v>
      </c>
    </row>
    <row r="41" spans="1:1" ht="17.25" customHeight="1" x14ac:dyDescent="0.3">
      <c r="A41" s="84" t="s">
        <v>34</v>
      </c>
    </row>
    <row r="42" spans="1:1" ht="17.25" customHeight="1" x14ac:dyDescent="0.3">
      <c r="A42" s="80" t="s">
        <v>35</v>
      </c>
    </row>
    <row r="43" spans="1:1" ht="17.25" customHeight="1" x14ac:dyDescent="0.3">
      <c r="A43" s="81" t="s">
        <v>36</v>
      </c>
    </row>
    <row r="44" spans="1:1" ht="32.25" customHeight="1" x14ac:dyDescent="0.3">
      <c r="A44" s="81" t="s">
        <v>37</v>
      </c>
    </row>
    <row r="45" spans="1:1" ht="32.25" customHeight="1" x14ac:dyDescent="0.3">
      <c r="A45" s="81" t="s">
        <v>38</v>
      </c>
    </row>
    <row r="46" spans="1:1" ht="17.25" customHeight="1" x14ac:dyDescent="0.3">
      <c r="A46" s="82" t="s">
        <v>39</v>
      </c>
    </row>
    <row r="47" spans="1:1" ht="32.25" customHeight="1" x14ac:dyDescent="0.3">
      <c r="A47" s="78" t="s">
        <v>40</v>
      </c>
    </row>
    <row r="48" spans="1:1" ht="32.25" customHeight="1" x14ac:dyDescent="0.3">
      <c r="A48" s="78" t="s">
        <v>41</v>
      </c>
    </row>
    <row r="49" spans="1:1" ht="32.25" customHeight="1" x14ac:dyDescent="0.3">
      <c r="A49" s="81" t="s">
        <v>42</v>
      </c>
    </row>
    <row r="50" spans="1:1" ht="17.25" customHeight="1" x14ac:dyDescent="0.3">
      <c r="A50" s="81" t="s">
        <v>43</v>
      </c>
    </row>
    <row r="51" spans="1:1" ht="17.25" customHeight="1" x14ac:dyDescent="0.3">
      <c r="A51" s="81" t="s">
        <v>44</v>
      </c>
    </row>
    <row r="52" spans="1:1" ht="17.25" customHeight="1" x14ac:dyDescent="0.3">
      <c r="A52" s="81"/>
    </row>
    <row r="53" spans="1:1" ht="22.5" customHeight="1" x14ac:dyDescent="0.3">
      <c r="A53" s="71" t="s">
        <v>45</v>
      </c>
    </row>
    <row r="54" spans="1:1" ht="32.25" customHeight="1" x14ac:dyDescent="0.3">
      <c r="A54" s="139" t="s">
        <v>46</v>
      </c>
    </row>
    <row r="55" spans="1:1" ht="17.25" customHeight="1" x14ac:dyDescent="0.3">
      <c r="A55" s="83" t="s">
        <v>47</v>
      </c>
    </row>
    <row r="56" spans="1:1" ht="17.25" customHeight="1" x14ac:dyDescent="0.3">
      <c r="A56" s="84" t="s">
        <v>48</v>
      </c>
    </row>
    <row r="57" spans="1:1" ht="17.25" customHeight="1" x14ac:dyDescent="0.3">
      <c r="A57" s="99" t="s">
        <v>49</v>
      </c>
    </row>
    <row r="58" spans="1:1" ht="17.25" customHeight="1" x14ac:dyDescent="0.3">
      <c r="A58" s="85" t="s">
        <v>50</v>
      </c>
    </row>
    <row r="59" spans="1:1" x14ac:dyDescent="0.3"/>
    <row r="60" spans="1:1" hidden="1" x14ac:dyDescent="0.3"/>
    <row r="61" spans="1:1" hidden="1" x14ac:dyDescent="0.3">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E18" sqref="E18"/>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73" t="s">
        <v>51</v>
      </c>
      <c r="B1" s="173"/>
      <c r="C1" s="173"/>
      <c r="D1" s="173"/>
      <c r="E1" s="173"/>
      <c r="F1" s="173"/>
      <c r="G1" s="46"/>
      <c r="H1" s="46"/>
      <c r="I1" s="46"/>
      <c r="J1" s="46"/>
      <c r="K1" s="46"/>
    </row>
    <row r="2" spans="1:11" ht="21" customHeight="1" x14ac:dyDescent="0.25">
      <c r="A2" s="4" t="s">
        <v>52</v>
      </c>
      <c r="B2" s="174" t="s">
        <v>171</v>
      </c>
      <c r="C2" s="174"/>
      <c r="D2" s="174"/>
      <c r="E2" s="174"/>
      <c r="F2" s="174"/>
      <c r="G2" s="46"/>
      <c r="H2" s="46"/>
      <c r="I2" s="46"/>
      <c r="J2" s="46"/>
      <c r="K2" s="46"/>
    </row>
    <row r="3" spans="1:11" ht="21" customHeight="1" x14ac:dyDescent="0.25">
      <c r="A3" s="4" t="s">
        <v>53</v>
      </c>
      <c r="B3" s="174" t="s">
        <v>170</v>
      </c>
      <c r="C3" s="174"/>
      <c r="D3" s="174"/>
      <c r="E3" s="174"/>
      <c r="F3" s="174"/>
      <c r="G3" s="46"/>
      <c r="H3" s="46"/>
      <c r="I3" s="46"/>
      <c r="J3" s="46"/>
      <c r="K3" s="46"/>
    </row>
    <row r="4" spans="1:11" ht="21" customHeight="1" x14ac:dyDescent="0.25">
      <c r="A4" s="4" t="s">
        <v>54</v>
      </c>
      <c r="B4" s="175">
        <v>44013</v>
      </c>
      <c r="C4" s="175"/>
      <c r="D4" s="175"/>
      <c r="E4" s="175"/>
      <c r="F4" s="175"/>
      <c r="G4" s="46"/>
      <c r="H4" s="46"/>
      <c r="I4" s="46"/>
      <c r="J4" s="46"/>
      <c r="K4" s="46"/>
    </row>
    <row r="5" spans="1:11" ht="21" customHeight="1" x14ac:dyDescent="0.25">
      <c r="A5" s="4" t="s">
        <v>55</v>
      </c>
      <c r="B5" s="175">
        <v>44377</v>
      </c>
      <c r="C5" s="175"/>
      <c r="D5" s="175"/>
      <c r="E5" s="175"/>
      <c r="F5" s="175"/>
      <c r="G5" s="46"/>
      <c r="H5" s="46"/>
      <c r="I5" s="46"/>
      <c r="J5" s="46"/>
      <c r="K5" s="46"/>
    </row>
    <row r="6" spans="1:11" ht="21" customHeight="1" x14ac:dyDescent="0.25">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5">
      <c r="A7" s="4" t="s">
        <v>57</v>
      </c>
      <c r="B7" s="171" t="s">
        <v>89</v>
      </c>
      <c r="C7" s="171"/>
      <c r="D7" s="171"/>
      <c r="E7" s="171"/>
      <c r="F7" s="171"/>
      <c r="G7" s="34"/>
      <c r="H7" s="46"/>
      <c r="I7" s="46"/>
      <c r="J7" s="46"/>
      <c r="K7" s="46"/>
    </row>
    <row r="8" spans="1:11" ht="21" customHeight="1" x14ac:dyDescent="0.25">
      <c r="A8" s="4" t="s">
        <v>59</v>
      </c>
      <c r="B8" s="171" t="s">
        <v>172</v>
      </c>
      <c r="C8" s="171"/>
      <c r="D8" s="171"/>
      <c r="E8" s="171"/>
      <c r="F8" s="171"/>
      <c r="G8" s="34"/>
      <c r="H8" s="46"/>
      <c r="I8" s="46"/>
      <c r="J8" s="46"/>
      <c r="K8" s="46"/>
    </row>
    <row r="9" spans="1:11" ht="66.75" customHeight="1" x14ac:dyDescent="0.25">
      <c r="A9" s="170" t="s">
        <v>60</v>
      </c>
      <c r="B9" s="170"/>
      <c r="C9" s="170"/>
      <c r="D9" s="170"/>
      <c r="E9" s="170"/>
      <c r="F9" s="170"/>
      <c r="G9" s="34"/>
      <c r="H9" s="46"/>
      <c r="I9" s="46"/>
      <c r="J9" s="46"/>
      <c r="K9" s="46"/>
    </row>
    <row r="10" spans="1:11" s="128" customFormat="1" ht="36" customHeight="1" x14ac:dyDescent="0.3">
      <c r="A10" s="122" t="s">
        <v>61</v>
      </c>
      <c r="B10" s="123" t="s">
        <v>62</v>
      </c>
      <c r="C10" s="123" t="s">
        <v>63</v>
      </c>
      <c r="D10" s="124"/>
      <c r="E10" s="125" t="s">
        <v>29</v>
      </c>
      <c r="F10" s="126" t="s">
        <v>64</v>
      </c>
      <c r="G10" s="127"/>
      <c r="H10" s="127"/>
      <c r="I10" s="127"/>
      <c r="J10" s="127"/>
      <c r="K10" s="127"/>
    </row>
    <row r="11" spans="1:11" ht="27.75" customHeight="1" x14ac:dyDescent="0.35">
      <c r="A11" s="10" t="s">
        <v>65</v>
      </c>
      <c r="B11" s="92">
        <f>B15+B16+B17</f>
        <v>28352.879999999997</v>
      </c>
      <c r="C11" s="100" t="str">
        <f>IF(Travel!B6="",A34,Travel!B6)</f>
        <v>Figures include GST (where applicable)</v>
      </c>
      <c r="D11" s="8"/>
      <c r="E11" s="10" t="s">
        <v>66</v>
      </c>
      <c r="F11" s="56">
        <f>'Gifts and benefits'!C25</f>
        <v>1</v>
      </c>
      <c r="G11" s="47"/>
      <c r="H11" s="47"/>
      <c r="I11" s="47"/>
      <c r="J11" s="47"/>
      <c r="K11" s="47"/>
    </row>
    <row r="12" spans="1:11" ht="27.75" customHeight="1" x14ac:dyDescent="0.35">
      <c r="A12" s="10" t="s">
        <v>24</v>
      </c>
      <c r="B12" s="92">
        <f>Hospitality!B25</f>
        <v>0</v>
      </c>
      <c r="C12" s="100" t="str">
        <f>IF(Hospitality!B6="",A34,Hospitality!B6)</f>
        <v>Figures include GST (where applicable)</v>
      </c>
      <c r="D12" s="8"/>
      <c r="E12" s="10" t="s">
        <v>67</v>
      </c>
      <c r="F12" s="56">
        <f>'Gifts and benefits'!C26</f>
        <v>1</v>
      </c>
      <c r="G12" s="47"/>
      <c r="H12" s="47"/>
      <c r="I12" s="47"/>
      <c r="J12" s="47"/>
      <c r="K12" s="47"/>
    </row>
    <row r="13" spans="1:11" ht="27.75" customHeight="1" x14ac:dyDescent="0.25">
      <c r="A13" s="10" t="s">
        <v>68</v>
      </c>
      <c r="B13" s="92">
        <f>'All other expenses'!B25</f>
        <v>0</v>
      </c>
      <c r="C13" s="100" t="str">
        <f>IF('All other expenses'!B6="",A34,'All other expenses'!B6)</f>
        <v>Figures include GST (where applicable)</v>
      </c>
      <c r="D13" s="8"/>
      <c r="E13" s="10" t="s">
        <v>69</v>
      </c>
      <c r="F13" s="56">
        <f>'Gifts and benefits'!C27</f>
        <v>0</v>
      </c>
      <c r="G13" s="46"/>
      <c r="H13" s="46"/>
      <c r="I13" s="46"/>
      <c r="J13" s="46"/>
      <c r="K13" s="46"/>
    </row>
    <row r="14" spans="1:11" ht="12.75" customHeight="1" x14ac:dyDescent="0.25">
      <c r="A14" s="9"/>
      <c r="B14" s="93"/>
      <c r="C14" s="101"/>
      <c r="D14" s="57"/>
      <c r="E14" s="8"/>
      <c r="F14" s="58"/>
      <c r="G14" s="26"/>
      <c r="H14" s="26"/>
      <c r="I14" s="26"/>
      <c r="J14" s="26"/>
      <c r="K14" s="26"/>
    </row>
    <row r="15" spans="1:11" ht="27.75" customHeight="1" x14ac:dyDescent="0.25">
      <c r="A15" s="11" t="s">
        <v>70</v>
      </c>
      <c r="B15" s="94">
        <f>Travel!B22</f>
        <v>0</v>
      </c>
      <c r="C15" s="102" t="str">
        <f>C11</f>
        <v>Figures include GST (where applicable)</v>
      </c>
      <c r="D15" s="8"/>
      <c r="E15" s="8"/>
      <c r="F15" s="58"/>
      <c r="G15" s="46"/>
      <c r="H15" s="46"/>
      <c r="I15" s="46"/>
      <c r="J15" s="46"/>
      <c r="K15" s="46"/>
    </row>
    <row r="16" spans="1:11" ht="27.75" customHeight="1" x14ac:dyDescent="0.25">
      <c r="A16" s="11" t="s">
        <v>71</v>
      </c>
      <c r="B16" s="94">
        <f>Travel!B111</f>
        <v>28352.879999999997</v>
      </c>
      <c r="C16" s="102" t="str">
        <f>C11</f>
        <v>Figures include GST (where applicable)</v>
      </c>
      <c r="D16" s="59"/>
      <c r="E16" s="8"/>
      <c r="F16" s="60"/>
      <c r="G16" s="46"/>
      <c r="H16" s="46"/>
      <c r="I16" s="46"/>
      <c r="J16" s="46"/>
      <c r="K16" s="46"/>
    </row>
    <row r="17" spans="1:11" ht="27.75" customHeight="1" x14ac:dyDescent="0.25">
      <c r="A17" s="11" t="s">
        <v>72</v>
      </c>
      <c r="B17" s="94">
        <f>Travel!B129</f>
        <v>0</v>
      </c>
      <c r="C17" s="102" t="str">
        <f>C11</f>
        <v>Figures include GST (where applicable)</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5" customHeight="1" x14ac:dyDescent="0.25">
      <c r="A21" s="23" t="s">
        <v>75</v>
      </c>
      <c r="B21" s="53"/>
      <c r="C21" s="53"/>
      <c r="D21" s="20"/>
      <c r="E21" s="27"/>
      <c r="F21" s="27"/>
      <c r="G21" s="27"/>
      <c r="H21" s="27"/>
      <c r="I21" s="27"/>
      <c r="J21" s="27"/>
      <c r="K21" s="27"/>
    </row>
    <row r="22" spans="1:11" ht="12.65" customHeight="1" x14ac:dyDescent="0.25">
      <c r="A22" s="23" t="s">
        <v>76</v>
      </c>
      <c r="B22" s="53"/>
      <c r="C22" s="53"/>
      <c r="D22" s="20"/>
      <c r="E22" s="27"/>
      <c r="F22" s="27"/>
      <c r="G22" s="27"/>
      <c r="H22" s="27"/>
      <c r="I22" s="27"/>
      <c r="J22" s="27"/>
      <c r="K22" s="27"/>
    </row>
    <row r="23" spans="1:11" ht="12.65"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7" t="s">
        <v>58</v>
      </c>
      <c r="B36" s="96"/>
      <c r="C36" s="96"/>
      <c r="D36" s="96"/>
      <c r="E36" s="96"/>
      <c r="F36" s="96"/>
      <c r="G36" s="46"/>
      <c r="H36" s="46"/>
      <c r="I36" s="46"/>
      <c r="J36" s="46"/>
      <c r="K36" s="46"/>
    </row>
    <row r="37" spans="1:11" hidden="1" x14ac:dyDescent="0.25">
      <c r="A37" s="97" t="s">
        <v>89</v>
      </c>
      <c r="B37" s="96"/>
      <c r="C37" s="96"/>
      <c r="D37" s="96"/>
      <c r="E37" s="96"/>
      <c r="F37" s="96"/>
      <c r="G37" s="46"/>
      <c r="H37" s="46"/>
      <c r="I37" s="46"/>
      <c r="J37" s="46"/>
      <c r="K37" s="46"/>
    </row>
    <row r="38" spans="1:11" hidden="1" x14ac:dyDescent="0.25">
      <c r="A38" s="97" t="s">
        <v>168</v>
      </c>
      <c r="B38" s="96"/>
      <c r="C38" s="96"/>
      <c r="D38" s="96"/>
      <c r="E38" s="96"/>
      <c r="F38" s="96"/>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98" t="s">
        <v>96</v>
      </c>
      <c r="B45" s="96"/>
      <c r="C45" s="96"/>
      <c r="D45" s="96"/>
      <c r="E45" s="96"/>
      <c r="F45" s="96"/>
      <c r="G45" s="46"/>
      <c r="H45" s="46"/>
      <c r="I45" s="46"/>
      <c r="J45" s="46"/>
      <c r="K45" s="46"/>
    </row>
    <row r="46" spans="1:11" hidden="1" x14ac:dyDescent="0.25">
      <c r="A46" s="96" t="s">
        <v>97</v>
      </c>
      <c r="B46" s="96"/>
      <c r="C46" s="96"/>
      <c r="D46" s="96"/>
      <c r="E46" s="96"/>
      <c r="F46" s="96"/>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116" t="s">
        <v>98</v>
      </c>
      <c r="B48" s="96"/>
      <c r="C48" s="96"/>
      <c r="D48" s="96"/>
      <c r="E48" s="96"/>
      <c r="F48" s="96"/>
      <c r="G48" s="46"/>
      <c r="H48" s="46"/>
      <c r="I48" s="46"/>
      <c r="J48" s="46"/>
      <c r="K48" s="46"/>
    </row>
    <row r="49" spans="1:11" ht="25" hidden="1" x14ac:dyDescent="0.25">
      <c r="A49" s="116" t="s">
        <v>99</v>
      </c>
      <c r="B49" s="96"/>
      <c r="C49" s="96"/>
      <c r="D49" s="96"/>
      <c r="E49" s="96"/>
      <c r="F49" s="96"/>
      <c r="G49" s="46"/>
      <c r="H49" s="46"/>
      <c r="I49" s="46"/>
      <c r="J49" s="46"/>
      <c r="K49" s="46"/>
    </row>
    <row r="50" spans="1:11" ht="25" hidden="1" x14ac:dyDescent="0.25">
      <c r="A50" s="117" t="s">
        <v>100</v>
      </c>
      <c r="B50" s="5"/>
      <c r="C50" s="5"/>
      <c r="D50" s="5"/>
      <c r="E50" s="5"/>
      <c r="F50" s="5"/>
      <c r="G50" s="46"/>
      <c r="H50" s="46"/>
      <c r="I50" s="46"/>
      <c r="J50" s="46"/>
      <c r="K50" s="46"/>
    </row>
    <row r="51" spans="1:11" ht="25" hidden="1" x14ac:dyDescent="0.25">
      <c r="A51" s="117" t="s">
        <v>101</v>
      </c>
      <c r="B51" s="5"/>
      <c r="C51" s="5"/>
      <c r="D51" s="5"/>
      <c r="E51" s="5"/>
      <c r="F51" s="5"/>
      <c r="G51" s="46"/>
      <c r="H51" s="46"/>
      <c r="I51" s="46"/>
      <c r="J51" s="46"/>
      <c r="K51" s="46"/>
    </row>
    <row r="52" spans="1:11" ht="37.5" hidden="1" x14ac:dyDescent="0.3">
      <c r="A52" s="117" t="s">
        <v>102</v>
      </c>
      <c r="B52" s="107"/>
      <c r="C52" s="107"/>
      <c r="D52" s="115"/>
      <c r="E52" s="66"/>
      <c r="F52" s="66"/>
      <c r="G52" s="46"/>
      <c r="H52" s="46"/>
      <c r="I52" s="46"/>
      <c r="J52" s="46"/>
      <c r="K52" s="46"/>
    </row>
    <row r="53" spans="1:11" ht="13" hidden="1" x14ac:dyDescent="0.3">
      <c r="A53" s="112" t="s">
        <v>103</v>
      </c>
      <c r="B53" s="113"/>
      <c r="C53" s="113"/>
      <c r="D53" s="106"/>
      <c r="E53" s="67"/>
      <c r="F53" s="67" t="b">
        <v>1</v>
      </c>
      <c r="G53" s="46"/>
      <c r="H53" s="46"/>
      <c r="I53" s="46"/>
      <c r="J53" s="46"/>
      <c r="K53" s="46"/>
    </row>
    <row r="54" spans="1:11" ht="13" hidden="1" x14ac:dyDescent="0.3">
      <c r="A54" s="114" t="s">
        <v>104</v>
      </c>
      <c r="B54" s="112"/>
      <c r="C54" s="112"/>
      <c r="D54" s="112"/>
      <c r="E54" s="67"/>
      <c r="F54" s="67" t="b">
        <v>0</v>
      </c>
      <c r="G54" s="46"/>
      <c r="H54" s="46"/>
      <c r="I54" s="46"/>
      <c r="J54" s="46"/>
      <c r="K54" s="46"/>
    </row>
    <row r="55" spans="1:11" ht="13" hidden="1" x14ac:dyDescent="0.25">
      <c r="A55" s="118"/>
      <c r="B55" s="108">
        <f>COUNT(Travel!B12:B21)</f>
        <v>0</v>
      </c>
      <c r="C55" s="108"/>
      <c r="D55" s="108">
        <f>COUNTIF(Travel!D12:D21,"*")</f>
        <v>0</v>
      </c>
      <c r="E55" s="109"/>
      <c r="F55" s="109" t="b">
        <f>MIN(B55,D55)=MAX(B55,D55)</f>
        <v>1</v>
      </c>
      <c r="G55" s="46"/>
      <c r="H55" s="46"/>
      <c r="I55" s="46"/>
      <c r="J55" s="46"/>
      <c r="K55" s="46"/>
    </row>
    <row r="56" spans="1:11" ht="13" hidden="1" x14ac:dyDescent="0.25">
      <c r="A56" s="118" t="s">
        <v>105</v>
      </c>
      <c r="B56" s="108">
        <f>COUNT(Travel!B26:B110)</f>
        <v>83</v>
      </c>
      <c r="C56" s="108"/>
      <c r="D56" s="108">
        <f>COUNTIF(Travel!D26:D110,"*")</f>
        <v>83</v>
      </c>
      <c r="E56" s="109"/>
      <c r="F56" s="109" t="b">
        <f>MIN(B56,D56)=MAX(B56,D56)</f>
        <v>1</v>
      </c>
    </row>
    <row r="57" spans="1:11" ht="13" hidden="1" x14ac:dyDescent="0.3">
      <c r="A57" s="119"/>
      <c r="B57" s="108">
        <f>COUNT(Travel!B115:B128)</f>
        <v>0</v>
      </c>
      <c r="C57" s="108"/>
      <c r="D57" s="108">
        <f>COUNTIF(Travel!D115:D128,"*")</f>
        <v>0</v>
      </c>
      <c r="E57" s="109"/>
      <c r="F57" s="109" t="b">
        <f>MIN(B57,D57)=MAX(B57,D57)</f>
        <v>1</v>
      </c>
    </row>
    <row r="58" spans="1:11" ht="13" hidden="1" x14ac:dyDescent="0.3">
      <c r="A58" s="120" t="s">
        <v>106</v>
      </c>
      <c r="B58" s="110">
        <f>COUNT(Hospitality!B11:B24)</f>
        <v>0</v>
      </c>
      <c r="C58" s="110"/>
      <c r="D58" s="110">
        <f>COUNTIF(Hospitality!D11:D24,"*")</f>
        <v>0</v>
      </c>
      <c r="E58" s="111"/>
      <c r="F58" s="111" t="b">
        <f>MIN(B58,D58)=MAX(B58,D58)</f>
        <v>1</v>
      </c>
    </row>
    <row r="59" spans="1:11" ht="13" hidden="1" x14ac:dyDescent="0.3">
      <c r="A59" s="121" t="s">
        <v>107</v>
      </c>
      <c r="B59" s="109">
        <f>COUNT('All other expenses'!B11:B24)</f>
        <v>0</v>
      </c>
      <c r="C59" s="109"/>
      <c r="D59" s="109">
        <f>COUNTIF('All other expenses'!D11:D24,"*")</f>
        <v>0</v>
      </c>
      <c r="E59" s="109"/>
      <c r="F59" s="109" t="b">
        <f>MIN(B59,D59)=MAX(B59,D59)</f>
        <v>1</v>
      </c>
    </row>
    <row r="60" spans="1:11" ht="13" hidden="1" x14ac:dyDescent="0.3">
      <c r="A60" s="120" t="s">
        <v>108</v>
      </c>
      <c r="B60" s="110">
        <f>COUNTIF('Gifts and benefits'!B11:B24,"*")</f>
        <v>1</v>
      </c>
      <c r="C60" s="110">
        <f>COUNTIF('Gifts and benefits'!C11:C24,"*")</f>
        <v>1</v>
      </c>
      <c r="D60" s="110"/>
      <c r="E60" s="110">
        <f>COUNTA('Gifts and benefits'!E11:E24)</f>
        <v>1</v>
      </c>
      <c r="F60" s="111"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38"/>
  <sheetViews>
    <sheetView topLeftCell="A28" zoomScaleNormal="100" workbookViewId="0">
      <selection activeCell="C76" sqref="C76"/>
    </sheetView>
  </sheetViews>
  <sheetFormatPr defaultColWidth="0" defaultRowHeight="12.5" zeroHeight="1" x14ac:dyDescent="0.25"/>
  <cols>
    <col min="1" max="1" width="35.7265625" style="16" customWidth="1"/>
    <col min="2" max="2" width="14.26953125" style="204"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73" t="s">
        <v>109</v>
      </c>
      <c r="B1" s="173"/>
      <c r="C1" s="173"/>
      <c r="D1" s="173"/>
      <c r="E1" s="173"/>
      <c r="F1" s="46"/>
    </row>
    <row r="2" spans="1:6" ht="21" customHeight="1" x14ac:dyDescent="0.25">
      <c r="A2" s="4" t="s">
        <v>52</v>
      </c>
      <c r="B2" s="176" t="str">
        <f>'Summary and sign-off'!B2:F2</f>
        <v>Te Pūkenga New Zealand Institute of Skills and Technology</v>
      </c>
      <c r="C2" s="176"/>
      <c r="D2" s="176"/>
      <c r="E2" s="176"/>
      <c r="F2" s="46"/>
    </row>
    <row r="3" spans="1:6" ht="21" customHeight="1" x14ac:dyDescent="0.25">
      <c r="A3" s="4" t="s">
        <v>110</v>
      </c>
      <c r="B3" s="176" t="str">
        <f>'Summary and sign-off'!B3:F3</f>
        <v>Stephen Town</v>
      </c>
      <c r="C3" s="176"/>
      <c r="D3" s="176"/>
      <c r="E3" s="176"/>
      <c r="F3" s="46"/>
    </row>
    <row r="4" spans="1:6" ht="21" customHeight="1" x14ac:dyDescent="0.25">
      <c r="A4" s="4" t="s">
        <v>111</v>
      </c>
      <c r="B4" s="176">
        <f>'Summary and sign-off'!B4:F4</f>
        <v>44013</v>
      </c>
      <c r="C4" s="176"/>
      <c r="D4" s="176"/>
      <c r="E4" s="176"/>
      <c r="F4" s="46"/>
    </row>
    <row r="5" spans="1:6" ht="21" customHeight="1" x14ac:dyDescent="0.25">
      <c r="A5" s="4" t="s">
        <v>112</v>
      </c>
      <c r="B5" s="176">
        <f>'Summary and sign-off'!B5:F5</f>
        <v>44377</v>
      </c>
      <c r="C5" s="176"/>
      <c r="D5" s="176"/>
      <c r="E5" s="176"/>
      <c r="F5" s="46"/>
    </row>
    <row r="6" spans="1:6" ht="21" customHeight="1" x14ac:dyDescent="0.25">
      <c r="A6" s="4" t="s">
        <v>113</v>
      </c>
      <c r="B6" s="171" t="s">
        <v>80</v>
      </c>
      <c r="C6" s="171"/>
      <c r="D6" s="171"/>
      <c r="E6" s="171"/>
      <c r="F6" s="46"/>
    </row>
    <row r="7" spans="1:6" ht="21" customHeight="1" x14ac:dyDescent="0.25">
      <c r="A7" s="4" t="s">
        <v>56</v>
      </c>
      <c r="B7" s="171" t="s">
        <v>83</v>
      </c>
      <c r="C7" s="171"/>
      <c r="D7" s="171"/>
      <c r="E7" s="171"/>
      <c r="F7" s="46"/>
    </row>
    <row r="8" spans="1:6" ht="36" customHeight="1" x14ac:dyDescent="0.3">
      <c r="A8" s="179" t="s">
        <v>114</v>
      </c>
      <c r="B8" s="180"/>
      <c r="C8" s="180"/>
      <c r="D8" s="180"/>
      <c r="E8" s="180"/>
      <c r="F8" s="22"/>
    </row>
    <row r="9" spans="1:6" ht="36" customHeight="1" x14ac:dyDescent="0.3">
      <c r="A9" s="181" t="s">
        <v>115</v>
      </c>
      <c r="B9" s="182"/>
      <c r="C9" s="182"/>
      <c r="D9" s="182"/>
      <c r="E9" s="182"/>
      <c r="F9" s="22"/>
    </row>
    <row r="10" spans="1:6" ht="24.75" customHeight="1" x14ac:dyDescent="0.35">
      <c r="A10" s="178" t="s">
        <v>116</v>
      </c>
      <c r="B10" s="183"/>
      <c r="C10" s="178"/>
      <c r="D10" s="178"/>
      <c r="E10" s="178"/>
      <c r="F10" s="47"/>
    </row>
    <row r="11" spans="1:6" ht="27" customHeight="1" x14ac:dyDescent="0.25">
      <c r="A11" s="35" t="s">
        <v>117</v>
      </c>
      <c r="B11" s="190" t="s">
        <v>118</v>
      </c>
      <c r="C11" s="35" t="s">
        <v>119</v>
      </c>
      <c r="D11" s="35" t="s">
        <v>120</v>
      </c>
      <c r="E11" s="35" t="s">
        <v>121</v>
      </c>
      <c r="F11" s="48"/>
    </row>
    <row r="12" spans="1:6" s="87" customFormat="1" hidden="1" x14ac:dyDescent="0.25">
      <c r="A12" s="130"/>
      <c r="B12" s="191"/>
      <c r="C12" s="132"/>
      <c r="D12" s="132"/>
      <c r="E12" s="133"/>
      <c r="F12" s="1"/>
    </row>
    <row r="13" spans="1:6" s="87" customFormat="1" x14ac:dyDescent="0.25">
      <c r="A13" s="152" t="s">
        <v>191</v>
      </c>
      <c r="B13" s="192"/>
      <c r="C13" s="154"/>
      <c r="D13" s="154"/>
      <c r="E13" s="155"/>
      <c r="F13" s="1"/>
    </row>
    <row r="14" spans="1:6" s="87" customFormat="1" x14ac:dyDescent="0.25">
      <c r="A14" s="152"/>
      <c r="B14" s="192"/>
      <c r="C14" s="154"/>
      <c r="D14" s="154"/>
      <c r="E14" s="155"/>
      <c r="F14" s="1"/>
    </row>
    <row r="15" spans="1:6" s="87" customFormat="1" x14ac:dyDescent="0.25">
      <c r="A15" s="152"/>
      <c r="B15" s="192"/>
      <c r="C15" s="154"/>
      <c r="D15" s="154"/>
      <c r="E15" s="155"/>
      <c r="F15" s="1"/>
    </row>
    <row r="16" spans="1:6" s="87" customFormat="1" x14ac:dyDescent="0.25">
      <c r="A16" s="152"/>
      <c r="B16" s="192"/>
      <c r="C16" s="154"/>
      <c r="D16" s="154"/>
      <c r="E16" s="155"/>
      <c r="F16" s="1"/>
    </row>
    <row r="17" spans="1:6" s="87" customFormat="1" x14ac:dyDescent="0.25">
      <c r="A17" s="152"/>
      <c r="B17" s="192"/>
      <c r="C17" s="154"/>
      <c r="D17" s="154"/>
      <c r="E17" s="155"/>
      <c r="F17" s="1"/>
    </row>
    <row r="18" spans="1:6" s="87" customFormat="1" ht="12.75" customHeight="1" x14ac:dyDescent="0.25">
      <c r="A18" s="152"/>
      <c r="B18" s="192"/>
      <c r="C18" s="154"/>
      <c r="D18" s="154"/>
      <c r="E18" s="155"/>
      <c r="F18" s="1"/>
    </row>
    <row r="19" spans="1:6" s="87" customFormat="1" x14ac:dyDescent="0.25">
      <c r="A19" s="156"/>
      <c r="B19" s="192"/>
      <c r="C19" s="154"/>
      <c r="D19" s="154"/>
      <c r="E19" s="155"/>
      <c r="F19" s="1"/>
    </row>
    <row r="20" spans="1:6" s="87" customFormat="1" x14ac:dyDescent="0.25">
      <c r="A20" s="156"/>
      <c r="B20" s="192"/>
      <c r="C20" s="154"/>
      <c r="D20" s="154"/>
      <c r="E20" s="155"/>
      <c r="F20" s="1"/>
    </row>
    <row r="21" spans="1:6" s="87" customFormat="1" hidden="1" x14ac:dyDescent="0.25">
      <c r="A21" s="140"/>
      <c r="B21" s="193"/>
      <c r="C21" s="141"/>
      <c r="D21" s="141"/>
      <c r="E21" s="142"/>
      <c r="F21" s="1"/>
    </row>
    <row r="22" spans="1:6" ht="19.5" customHeight="1" x14ac:dyDescent="0.25">
      <c r="A22" s="105" t="s">
        <v>122</v>
      </c>
      <c r="B22" s="194">
        <f>SUM(B12:B21)</f>
        <v>0</v>
      </c>
      <c r="C22" s="163" t="str">
        <f>IF(SUBTOTAL(3,B12:B21)=SUBTOTAL(103,B12:B21),'Summary and sign-off'!$A$48,'Summary and sign-off'!$A$49)</f>
        <v>Check - there are no hidden rows with data</v>
      </c>
      <c r="D22" s="177" t="str">
        <f>IF('Summary and sign-off'!F55='Summary and sign-off'!F54,'Summary and sign-off'!A51,'Summary and sign-off'!A50)</f>
        <v>Check - each entry provides sufficient information</v>
      </c>
      <c r="E22" s="177"/>
      <c r="F22" s="46"/>
    </row>
    <row r="23" spans="1:6" ht="10.5" customHeight="1" x14ac:dyDescent="0.3">
      <c r="A23" s="27"/>
      <c r="B23" s="195"/>
      <c r="C23" s="27"/>
      <c r="D23" s="27"/>
      <c r="E23" s="27"/>
      <c r="F23" s="27"/>
    </row>
    <row r="24" spans="1:6" ht="24.75" customHeight="1" x14ac:dyDescent="0.35">
      <c r="A24" s="178" t="s">
        <v>123</v>
      </c>
      <c r="B24" s="178"/>
      <c r="C24" s="178"/>
      <c r="D24" s="178"/>
      <c r="E24" s="178"/>
      <c r="F24" s="47"/>
    </row>
    <row r="25" spans="1:6" ht="27" customHeight="1" x14ac:dyDescent="0.25">
      <c r="A25" s="35" t="s">
        <v>117</v>
      </c>
      <c r="B25" s="190" t="s">
        <v>62</v>
      </c>
      <c r="C25" s="35" t="s">
        <v>124</v>
      </c>
      <c r="D25" s="35" t="s">
        <v>120</v>
      </c>
      <c r="E25" s="35" t="s">
        <v>121</v>
      </c>
      <c r="F25" s="48"/>
    </row>
    <row r="26" spans="1:6" s="87" customFormat="1" hidden="1" x14ac:dyDescent="0.25">
      <c r="A26" s="130"/>
      <c r="B26" s="191"/>
      <c r="C26" s="132"/>
      <c r="D26" s="132"/>
      <c r="E26" s="133"/>
      <c r="F26" s="1"/>
    </row>
    <row r="27" spans="1:6" s="87" customFormat="1" x14ac:dyDescent="0.25">
      <c r="A27" s="164">
        <v>44027</v>
      </c>
      <c r="B27" s="196">
        <v>444.13</v>
      </c>
      <c r="C27" s="87" t="s">
        <v>196</v>
      </c>
      <c r="D27" s="165" t="s">
        <v>173</v>
      </c>
      <c r="E27" s="165" t="s">
        <v>175</v>
      </c>
      <c r="F27" s="1"/>
    </row>
    <row r="28" spans="1:6" s="87" customFormat="1" x14ac:dyDescent="0.25">
      <c r="A28" s="164">
        <v>44027</v>
      </c>
      <c r="B28" s="196">
        <v>143.65</v>
      </c>
      <c r="C28" s="87" t="s">
        <v>196</v>
      </c>
      <c r="D28" s="165" t="s">
        <v>174</v>
      </c>
      <c r="E28" s="165" t="s">
        <v>175</v>
      </c>
      <c r="F28" s="1"/>
    </row>
    <row r="29" spans="1:6" s="87" customFormat="1" x14ac:dyDescent="0.25">
      <c r="A29" s="164">
        <v>44033</v>
      </c>
      <c r="B29" s="196">
        <v>545.27</v>
      </c>
      <c r="C29" s="87" t="s">
        <v>197</v>
      </c>
      <c r="D29" s="165" t="s">
        <v>173</v>
      </c>
      <c r="E29" s="165" t="s">
        <v>177</v>
      </c>
      <c r="F29" s="1"/>
    </row>
    <row r="30" spans="1:6" s="87" customFormat="1" x14ac:dyDescent="0.25">
      <c r="A30" s="164">
        <v>44033</v>
      </c>
      <c r="B30" s="196">
        <v>33.01</v>
      </c>
      <c r="C30" s="87" t="s">
        <v>197</v>
      </c>
      <c r="D30" s="165" t="s">
        <v>176</v>
      </c>
      <c r="E30" s="165" t="s">
        <v>177</v>
      </c>
      <c r="F30" s="1"/>
    </row>
    <row r="31" spans="1:6" s="87" customFormat="1" x14ac:dyDescent="0.25">
      <c r="A31" s="164">
        <v>44033</v>
      </c>
      <c r="B31" s="196">
        <v>129.5</v>
      </c>
      <c r="C31" s="87" t="s">
        <v>198</v>
      </c>
      <c r="D31" s="165" t="s">
        <v>174</v>
      </c>
      <c r="E31" s="165" t="s">
        <v>177</v>
      </c>
      <c r="F31" s="1"/>
    </row>
    <row r="32" spans="1:6" s="87" customFormat="1" x14ac:dyDescent="0.25">
      <c r="A32" s="164">
        <v>44041</v>
      </c>
      <c r="B32" s="196">
        <v>588.48</v>
      </c>
      <c r="C32" s="87" t="s">
        <v>194</v>
      </c>
      <c r="D32" s="165" t="s">
        <v>173</v>
      </c>
      <c r="E32" s="165" t="s">
        <v>175</v>
      </c>
      <c r="F32" s="1"/>
    </row>
    <row r="33" spans="1:6" s="87" customFormat="1" x14ac:dyDescent="0.25">
      <c r="A33" s="164">
        <v>44074</v>
      </c>
      <c r="B33" s="196">
        <v>526.07000000000005</v>
      </c>
      <c r="C33" s="87" t="s">
        <v>199</v>
      </c>
      <c r="D33" s="165" t="s">
        <v>173</v>
      </c>
      <c r="E33" s="165" t="s">
        <v>177</v>
      </c>
      <c r="F33" s="1"/>
    </row>
    <row r="34" spans="1:6" s="87" customFormat="1" x14ac:dyDescent="0.25">
      <c r="A34" s="164">
        <v>44089</v>
      </c>
      <c r="B34" s="196">
        <v>994.22</v>
      </c>
      <c r="C34" s="87" t="s">
        <v>231</v>
      </c>
      <c r="D34" s="165" t="s">
        <v>173</v>
      </c>
      <c r="E34" s="165" t="s">
        <v>175</v>
      </c>
      <c r="F34" s="1"/>
    </row>
    <row r="35" spans="1:6" s="87" customFormat="1" x14ac:dyDescent="0.25">
      <c r="A35" s="164">
        <v>44089</v>
      </c>
      <c r="B35" s="196">
        <v>287.3</v>
      </c>
      <c r="C35" s="87" t="s">
        <v>209</v>
      </c>
      <c r="D35" s="165" t="s">
        <v>174</v>
      </c>
      <c r="E35" s="165" t="s">
        <v>175</v>
      </c>
      <c r="F35" s="1"/>
    </row>
    <row r="36" spans="1:6" s="87" customFormat="1" x14ac:dyDescent="0.25">
      <c r="A36" s="164">
        <v>44089</v>
      </c>
      <c r="B36" s="196">
        <v>140</v>
      </c>
      <c r="C36" s="87" t="s">
        <v>215</v>
      </c>
      <c r="D36" s="165" t="s">
        <v>174</v>
      </c>
      <c r="E36" s="165" t="s">
        <v>178</v>
      </c>
      <c r="F36" s="1"/>
    </row>
    <row r="37" spans="1:6" s="87" customFormat="1" x14ac:dyDescent="0.25">
      <c r="A37" s="164">
        <v>44096</v>
      </c>
      <c r="B37" s="196">
        <v>366.63</v>
      </c>
      <c r="C37" s="87" t="s">
        <v>202</v>
      </c>
      <c r="D37" s="165" t="s">
        <v>173</v>
      </c>
      <c r="E37" s="165" t="s">
        <v>187</v>
      </c>
      <c r="F37" s="1"/>
    </row>
    <row r="38" spans="1:6" s="87" customFormat="1" x14ac:dyDescent="0.25">
      <c r="A38" s="164">
        <v>44097</v>
      </c>
      <c r="B38" s="196">
        <v>386.03</v>
      </c>
      <c r="C38" s="87" t="s">
        <v>200</v>
      </c>
      <c r="D38" s="165" t="s">
        <v>173</v>
      </c>
      <c r="E38" s="165" t="s">
        <v>201</v>
      </c>
      <c r="F38" s="1"/>
    </row>
    <row r="39" spans="1:6" s="87" customFormat="1" x14ac:dyDescent="0.25">
      <c r="A39" s="164">
        <v>44099</v>
      </c>
      <c r="B39" s="196">
        <v>349.83</v>
      </c>
      <c r="C39" s="87" t="s">
        <v>204</v>
      </c>
      <c r="D39" s="165" t="s">
        <v>173</v>
      </c>
      <c r="E39" s="165" t="s">
        <v>203</v>
      </c>
      <c r="F39" s="1"/>
    </row>
    <row r="40" spans="1:6" s="87" customFormat="1" x14ac:dyDescent="0.25">
      <c r="A40" s="164">
        <v>44102</v>
      </c>
      <c r="B40" s="196">
        <v>562.58000000000004</v>
      </c>
      <c r="C40" s="87" t="s">
        <v>195</v>
      </c>
      <c r="D40" s="165" t="s">
        <v>173</v>
      </c>
      <c r="E40" s="165" t="s">
        <v>175</v>
      </c>
      <c r="F40" s="1"/>
    </row>
    <row r="41" spans="1:6" s="87" customFormat="1" x14ac:dyDescent="0.25">
      <c r="A41" s="164">
        <v>44104</v>
      </c>
      <c r="B41" s="196">
        <v>463.63</v>
      </c>
      <c r="C41" s="87" t="s">
        <v>205</v>
      </c>
      <c r="D41" s="165" t="s">
        <v>173</v>
      </c>
      <c r="E41" s="165" t="s">
        <v>188</v>
      </c>
      <c r="F41" s="1"/>
    </row>
    <row r="42" spans="1:6" s="167" customFormat="1" x14ac:dyDescent="0.25">
      <c r="A42" s="166">
        <v>44109</v>
      </c>
      <c r="B42" s="197">
        <v>537.26</v>
      </c>
      <c r="C42" s="167" t="s">
        <v>206</v>
      </c>
      <c r="D42" s="168" t="s">
        <v>173</v>
      </c>
      <c r="E42" s="168" t="s">
        <v>175</v>
      </c>
      <c r="F42" s="169"/>
    </row>
    <row r="43" spans="1:6" s="87" customFormat="1" x14ac:dyDescent="0.25">
      <c r="A43" s="164">
        <v>44109</v>
      </c>
      <c r="B43" s="196">
        <v>416</v>
      </c>
      <c r="C43" s="1" t="s">
        <v>207</v>
      </c>
      <c r="D43" s="165" t="s">
        <v>174</v>
      </c>
      <c r="E43" s="165" t="s">
        <v>175</v>
      </c>
      <c r="F43" s="1"/>
    </row>
    <row r="44" spans="1:6" s="87" customFormat="1" x14ac:dyDescent="0.25">
      <c r="A44" s="164">
        <v>44116</v>
      </c>
      <c r="B44" s="196">
        <v>434.53</v>
      </c>
      <c r="C44" s="87" t="s">
        <v>208</v>
      </c>
      <c r="D44" s="165" t="s">
        <v>173</v>
      </c>
      <c r="E44" s="165" t="s">
        <v>183</v>
      </c>
      <c r="F44" s="1"/>
    </row>
    <row r="45" spans="1:6" s="87" customFormat="1" x14ac:dyDescent="0.25">
      <c r="A45" s="166">
        <v>44118</v>
      </c>
      <c r="B45" s="197">
        <v>607.26</v>
      </c>
      <c r="C45" s="167" t="s">
        <v>209</v>
      </c>
      <c r="D45" s="168" t="s">
        <v>173</v>
      </c>
      <c r="E45" s="168" t="s">
        <v>175</v>
      </c>
      <c r="F45" s="1"/>
    </row>
    <row r="46" spans="1:6" s="87" customFormat="1" x14ac:dyDescent="0.25">
      <c r="A46" s="164">
        <v>44118</v>
      </c>
      <c r="B46" s="196">
        <v>153</v>
      </c>
      <c r="C46" s="167" t="s">
        <v>209</v>
      </c>
      <c r="D46" s="165" t="s">
        <v>174</v>
      </c>
      <c r="E46" s="165" t="s">
        <v>175</v>
      </c>
      <c r="F46" s="1"/>
    </row>
    <row r="47" spans="1:6" s="87" customFormat="1" x14ac:dyDescent="0.25">
      <c r="A47" s="166">
        <v>44118</v>
      </c>
      <c r="B47" s="197">
        <v>118</v>
      </c>
      <c r="C47" s="167" t="s">
        <v>209</v>
      </c>
      <c r="D47" s="168" t="s">
        <v>176</v>
      </c>
      <c r="E47" s="168" t="s">
        <v>175</v>
      </c>
      <c r="F47" s="1"/>
    </row>
    <row r="48" spans="1:6" s="87" customFormat="1" x14ac:dyDescent="0.25">
      <c r="A48" s="166">
        <v>44118</v>
      </c>
      <c r="B48" s="197">
        <v>168.02</v>
      </c>
      <c r="C48" s="167" t="s">
        <v>210</v>
      </c>
      <c r="D48" s="168" t="s">
        <v>173</v>
      </c>
      <c r="E48" s="168" t="s">
        <v>179</v>
      </c>
      <c r="F48" s="1"/>
    </row>
    <row r="49" spans="1:6" s="87" customFormat="1" x14ac:dyDescent="0.25">
      <c r="A49" s="166">
        <v>44118</v>
      </c>
      <c r="B49" s="197">
        <v>17.5</v>
      </c>
      <c r="C49" s="167" t="s">
        <v>210</v>
      </c>
      <c r="D49" s="168" t="s">
        <v>176</v>
      </c>
      <c r="E49" s="168" t="s">
        <v>179</v>
      </c>
      <c r="F49" s="1"/>
    </row>
    <row r="50" spans="1:6" s="87" customFormat="1" x14ac:dyDescent="0.25">
      <c r="A50" s="166">
        <v>44118</v>
      </c>
      <c r="B50" s="197">
        <v>180</v>
      </c>
      <c r="C50" s="167" t="s">
        <v>210</v>
      </c>
      <c r="D50" s="168" t="s">
        <v>174</v>
      </c>
      <c r="E50" s="168" t="s">
        <v>179</v>
      </c>
      <c r="F50" s="1"/>
    </row>
    <row r="51" spans="1:6" s="87" customFormat="1" x14ac:dyDescent="0.25">
      <c r="A51" s="166">
        <v>44124</v>
      </c>
      <c r="B51" s="197">
        <v>583.21</v>
      </c>
      <c r="C51" s="167" t="s">
        <v>207</v>
      </c>
      <c r="D51" s="168" t="s">
        <v>173</v>
      </c>
      <c r="E51" s="168" t="s">
        <v>211</v>
      </c>
      <c r="F51" s="1"/>
    </row>
    <row r="52" spans="1:6" s="87" customFormat="1" x14ac:dyDescent="0.25">
      <c r="A52" s="166">
        <v>44124</v>
      </c>
      <c r="B52" s="197">
        <v>136.01</v>
      </c>
      <c r="C52" s="167" t="s">
        <v>180</v>
      </c>
      <c r="D52" s="168" t="s">
        <v>173</v>
      </c>
      <c r="E52" s="168" t="s">
        <v>212</v>
      </c>
      <c r="F52" s="1"/>
    </row>
    <row r="53" spans="1:6" s="87" customFormat="1" x14ac:dyDescent="0.25">
      <c r="A53" s="166">
        <v>44124</v>
      </c>
      <c r="B53" s="197">
        <v>30</v>
      </c>
      <c r="C53" s="167" t="s">
        <v>180</v>
      </c>
      <c r="D53" s="168" t="s">
        <v>176</v>
      </c>
      <c r="E53" s="168" t="s">
        <v>212</v>
      </c>
      <c r="F53" s="1"/>
    </row>
    <row r="54" spans="1:6" s="87" customFormat="1" x14ac:dyDescent="0.25">
      <c r="A54" s="166">
        <v>44124</v>
      </c>
      <c r="B54" s="197">
        <v>267</v>
      </c>
      <c r="C54" s="167" t="s">
        <v>180</v>
      </c>
      <c r="D54" s="168" t="s">
        <v>174</v>
      </c>
      <c r="E54" s="168" t="s">
        <v>212</v>
      </c>
      <c r="F54" s="1"/>
    </row>
    <row r="55" spans="1:6" s="87" customFormat="1" x14ac:dyDescent="0.25">
      <c r="A55" s="166">
        <v>44132</v>
      </c>
      <c r="B55" s="197">
        <v>478</v>
      </c>
      <c r="C55" s="167" t="s">
        <v>207</v>
      </c>
      <c r="D55" s="168" t="s">
        <v>173</v>
      </c>
      <c r="E55" s="168" t="s">
        <v>175</v>
      </c>
      <c r="F55" s="1"/>
    </row>
    <row r="56" spans="1:6" s="87" customFormat="1" x14ac:dyDescent="0.25">
      <c r="A56" s="166">
        <v>44132</v>
      </c>
      <c r="B56" s="197">
        <v>189</v>
      </c>
      <c r="C56" s="167" t="s">
        <v>207</v>
      </c>
      <c r="D56" s="168" t="s">
        <v>174</v>
      </c>
      <c r="E56" s="168" t="s">
        <v>175</v>
      </c>
      <c r="F56" s="1"/>
    </row>
    <row r="57" spans="1:6" s="167" customFormat="1" x14ac:dyDescent="0.25">
      <c r="A57" s="166">
        <v>44140</v>
      </c>
      <c r="B57" s="197">
        <v>667</v>
      </c>
      <c r="C57" s="167" t="s">
        <v>207</v>
      </c>
      <c r="D57" s="168" t="s">
        <v>173</v>
      </c>
      <c r="E57" s="168" t="s">
        <v>175</v>
      </c>
      <c r="F57" s="169"/>
    </row>
    <row r="58" spans="1:6" s="87" customFormat="1" x14ac:dyDescent="0.25">
      <c r="A58" s="164">
        <v>44144</v>
      </c>
      <c r="B58" s="196">
        <v>272.23</v>
      </c>
      <c r="C58" s="87" t="s">
        <v>181</v>
      </c>
      <c r="D58" s="165" t="s">
        <v>173</v>
      </c>
      <c r="E58" s="165" t="s">
        <v>184</v>
      </c>
      <c r="F58" s="1"/>
    </row>
    <row r="59" spans="1:6" s="87" customFormat="1" x14ac:dyDescent="0.25">
      <c r="A59" s="166">
        <v>44146</v>
      </c>
      <c r="B59" s="197">
        <v>763.99</v>
      </c>
      <c r="C59" s="167" t="s">
        <v>213</v>
      </c>
      <c r="D59" s="168" t="s">
        <v>173</v>
      </c>
      <c r="E59" s="168" t="s">
        <v>175</v>
      </c>
      <c r="F59" s="1"/>
    </row>
    <row r="60" spans="1:6" s="87" customFormat="1" x14ac:dyDescent="0.25">
      <c r="A60" s="166">
        <v>44159</v>
      </c>
      <c r="B60" s="197">
        <v>726.98</v>
      </c>
      <c r="C60" s="167" t="s">
        <v>207</v>
      </c>
      <c r="D60" s="168" t="s">
        <v>173</v>
      </c>
      <c r="E60" s="168" t="s">
        <v>175</v>
      </c>
      <c r="F60" s="1"/>
    </row>
    <row r="61" spans="1:6" s="87" customFormat="1" x14ac:dyDescent="0.25">
      <c r="A61" s="164">
        <v>44168</v>
      </c>
      <c r="B61" s="196">
        <v>592.99</v>
      </c>
      <c r="C61" s="87" t="s">
        <v>207</v>
      </c>
      <c r="D61" s="165" t="s">
        <v>173</v>
      </c>
      <c r="E61" s="165" t="s">
        <v>175</v>
      </c>
      <c r="F61" s="1"/>
    </row>
    <row r="62" spans="1:6" s="87" customFormat="1" x14ac:dyDescent="0.25">
      <c r="A62" s="166">
        <v>44172</v>
      </c>
      <c r="B62" s="197">
        <v>672.99</v>
      </c>
      <c r="C62" s="87" t="s">
        <v>207</v>
      </c>
      <c r="D62" s="168" t="s">
        <v>173</v>
      </c>
      <c r="E62" s="168" t="s">
        <v>175</v>
      </c>
      <c r="F62" s="169"/>
    </row>
    <row r="63" spans="1:6" s="87" customFormat="1" x14ac:dyDescent="0.25">
      <c r="A63" s="164">
        <v>44172</v>
      </c>
      <c r="B63" s="196">
        <v>346.81</v>
      </c>
      <c r="C63" s="87" t="s">
        <v>207</v>
      </c>
      <c r="D63" s="165" t="s">
        <v>174</v>
      </c>
      <c r="E63" s="165" t="s">
        <v>175</v>
      </c>
      <c r="F63" s="1"/>
    </row>
    <row r="64" spans="1:6" s="87" customFormat="1" x14ac:dyDescent="0.25">
      <c r="A64" s="164">
        <v>44179</v>
      </c>
      <c r="B64" s="196">
        <v>557.99</v>
      </c>
      <c r="C64" s="87" t="s">
        <v>216</v>
      </c>
      <c r="D64" s="165" t="s">
        <v>173</v>
      </c>
      <c r="E64" s="165" t="s">
        <v>175</v>
      </c>
      <c r="F64" s="1"/>
    </row>
    <row r="65" spans="1:6" s="87" customFormat="1" x14ac:dyDescent="0.25">
      <c r="A65" s="164">
        <v>44179</v>
      </c>
      <c r="B65" s="196">
        <v>29</v>
      </c>
      <c r="C65" s="87" t="s">
        <v>216</v>
      </c>
      <c r="D65" s="165" t="s">
        <v>176</v>
      </c>
      <c r="E65" s="165" t="s">
        <v>175</v>
      </c>
      <c r="F65" s="1"/>
    </row>
    <row r="66" spans="1:6" s="87" customFormat="1" x14ac:dyDescent="0.25">
      <c r="A66" s="164">
        <v>44179</v>
      </c>
      <c r="B66" s="196">
        <v>406.3</v>
      </c>
      <c r="C66" s="87" t="s">
        <v>216</v>
      </c>
      <c r="D66" s="165" t="s">
        <v>174</v>
      </c>
      <c r="E66" s="165" t="s">
        <v>175</v>
      </c>
      <c r="F66" s="1"/>
    </row>
    <row r="67" spans="1:6" s="87" customFormat="1" x14ac:dyDescent="0.25">
      <c r="A67" s="164">
        <v>44221</v>
      </c>
      <c r="B67" s="196">
        <v>377.98</v>
      </c>
      <c r="C67" s="87" t="s">
        <v>217</v>
      </c>
      <c r="D67" s="165" t="s">
        <v>173</v>
      </c>
      <c r="E67" s="165" t="s">
        <v>184</v>
      </c>
      <c r="F67" s="1"/>
    </row>
    <row r="68" spans="1:6" s="87" customFormat="1" x14ac:dyDescent="0.25">
      <c r="A68" s="164">
        <v>44223</v>
      </c>
      <c r="B68" s="196">
        <v>338</v>
      </c>
      <c r="C68" s="87" t="s">
        <v>218</v>
      </c>
      <c r="D68" s="165" t="s">
        <v>173</v>
      </c>
      <c r="E68" s="165" t="s">
        <v>175</v>
      </c>
      <c r="F68" s="1"/>
    </row>
    <row r="69" spans="1:6" s="87" customFormat="1" x14ac:dyDescent="0.25">
      <c r="A69" s="164">
        <v>44223</v>
      </c>
      <c r="B69" s="196">
        <v>158.1</v>
      </c>
      <c r="C69" s="87" t="s">
        <v>218</v>
      </c>
      <c r="D69" s="165" t="s">
        <v>174</v>
      </c>
      <c r="E69" s="165" t="s">
        <v>175</v>
      </c>
      <c r="F69" s="1"/>
    </row>
    <row r="70" spans="1:6" s="87" customFormat="1" x14ac:dyDescent="0.25">
      <c r="A70" s="164">
        <v>44236</v>
      </c>
      <c r="B70" s="196">
        <v>461.99</v>
      </c>
      <c r="C70" s="87" t="s">
        <v>219</v>
      </c>
      <c r="D70" s="165" t="s">
        <v>173</v>
      </c>
      <c r="E70" s="165" t="s">
        <v>175</v>
      </c>
      <c r="F70" s="1"/>
    </row>
    <row r="71" spans="1:6" s="87" customFormat="1" x14ac:dyDescent="0.25">
      <c r="A71" s="164">
        <v>44236</v>
      </c>
      <c r="B71" s="196">
        <v>36</v>
      </c>
      <c r="C71" s="87" t="s">
        <v>219</v>
      </c>
      <c r="D71" s="165" t="s">
        <v>176</v>
      </c>
      <c r="E71" s="165" t="s">
        <v>175</v>
      </c>
      <c r="F71" s="1"/>
    </row>
    <row r="72" spans="1:6" s="87" customFormat="1" x14ac:dyDescent="0.25">
      <c r="A72" s="164">
        <v>44236</v>
      </c>
      <c r="B72" s="196">
        <v>374</v>
      </c>
      <c r="C72" s="87" t="s">
        <v>219</v>
      </c>
      <c r="D72" s="165" t="s">
        <v>174</v>
      </c>
      <c r="E72" s="165" t="s">
        <v>175</v>
      </c>
      <c r="F72" s="1"/>
    </row>
    <row r="73" spans="1:6" s="87" customFormat="1" x14ac:dyDescent="0.25">
      <c r="A73" s="164">
        <v>44244</v>
      </c>
      <c r="B73" s="196">
        <v>751.98</v>
      </c>
      <c r="C73" s="87" t="s">
        <v>214</v>
      </c>
      <c r="D73" s="165" t="s">
        <v>173</v>
      </c>
      <c r="E73" s="165" t="s">
        <v>175</v>
      </c>
      <c r="F73" s="1"/>
    </row>
    <row r="74" spans="1:6" s="87" customFormat="1" x14ac:dyDescent="0.25">
      <c r="A74" s="164">
        <v>44251</v>
      </c>
      <c r="B74" s="196">
        <v>363.35</v>
      </c>
      <c r="C74" s="87" t="s">
        <v>221</v>
      </c>
      <c r="D74" s="165" t="s">
        <v>173</v>
      </c>
      <c r="E74" s="165" t="s">
        <v>183</v>
      </c>
      <c r="F74" s="1"/>
    </row>
    <row r="75" spans="1:6" s="87" customFormat="1" x14ac:dyDescent="0.25">
      <c r="A75" s="164">
        <v>44251</v>
      </c>
      <c r="B75" s="196">
        <v>46.81</v>
      </c>
      <c r="C75" s="87" t="s">
        <v>221</v>
      </c>
      <c r="D75" s="165" t="s">
        <v>182</v>
      </c>
      <c r="E75" s="165" t="s">
        <v>183</v>
      </c>
      <c r="F75" s="1"/>
    </row>
    <row r="76" spans="1:6" s="87" customFormat="1" x14ac:dyDescent="0.25">
      <c r="A76" s="164">
        <v>44260</v>
      </c>
      <c r="B76" s="196">
        <v>217.98</v>
      </c>
      <c r="C76" s="87" t="s">
        <v>207</v>
      </c>
      <c r="D76" s="165" t="s">
        <v>173</v>
      </c>
      <c r="E76" s="165" t="s">
        <v>175</v>
      </c>
      <c r="F76" s="1"/>
    </row>
    <row r="77" spans="1:6" s="87" customFormat="1" x14ac:dyDescent="0.25">
      <c r="A77" s="164">
        <v>44271</v>
      </c>
      <c r="B77" s="196">
        <v>277.99</v>
      </c>
      <c r="C77" s="87" t="s">
        <v>207</v>
      </c>
      <c r="D77" s="165" t="s">
        <v>173</v>
      </c>
      <c r="E77" s="165" t="s">
        <v>175</v>
      </c>
      <c r="F77" s="1"/>
    </row>
    <row r="78" spans="1:6" s="87" customFormat="1" x14ac:dyDescent="0.25">
      <c r="A78" s="164">
        <v>44271</v>
      </c>
      <c r="B78" s="196">
        <v>199.76</v>
      </c>
      <c r="C78" s="87" t="s">
        <v>207</v>
      </c>
      <c r="D78" s="165" t="s">
        <v>174</v>
      </c>
      <c r="E78" s="165" t="s">
        <v>175</v>
      </c>
      <c r="F78" s="1"/>
    </row>
    <row r="79" spans="1:6" s="87" customFormat="1" x14ac:dyDescent="0.25">
      <c r="A79" s="164">
        <v>44279</v>
      </c>
      <c r="B79" s="196">
        <v>358</v>
      </c>
      <c r="C79" s="87" t="s">
        <v>207</v>
      </c>
      <c r="D79" s="165" t="s">
        <v>173</v>
      </c>
      <c r="E79" s="165" t="s">
        <v>175</v>
      </c>
      <c r="F79" s="1"/>
    </row>
    <row r="80" spans="1:6" s="87" customFormat="1" x14ac:dyDescent="0.25">
      <c r="A80" s="164">
        <v>44285</v>
      </c>
      <c r="B80" s="196">
        <v>333.62</v>
      </c>
      <c r="C80" s="87" t="s">
        <v>216</v>
      </c>
      <c r="D80" s="165" t="s">
        <v>173</v>
      </c>
      <c r="E80" s="165" t="s">
        <v>175</v>
      </c>
      <c r="F80" s="1"/>
    </row>
    <row r="81" spans="1:6" s="87" customFormat="1" x14ac:dyDescent="0.25">
      <c r="A81" s="164">
        <v>44285</v>
      </c>
      <c r="B81" s="196">
        <v>182.75</v>
      </c>
      <c r="C81" s="87" t="s">
        <v>216</v>
      </c>
      <c r="D81" s="165" t="s">
        <v>174</v>
      </c>
      <c r="E81" s="165" t="s">
        <v>175</v>
      </c>
      <c r="F81" s="1"/>
    </row>
    <row r="82" spans="1:6" s="87" customFormat="1" x14ac:dyDescent="0.25">
      <c r="A82" s="164">
        <v>44292</v>
      </c>
      <c r="B82" s="196">
        <v>499.93</v>
      </c>
      <c r="C82" s="87" t="s">
        <v>222</v>
      </c>
      <c r="D82" s="165" t="s">
        <v>173</v>
      </c>
      <c r="E82" s="165" t="s">
        <v>175</v>
      </c>
      <c r="F82" s="1"/>
    </row>
    <row r="83" spans="1:6" s="87" customFormat="1" x14ac:dyDescent="0.25">
      <c r="A83" s="164">
        <v>44293</v>
      </c>
      <c r="B83" s="196">
        <v>484.08</v>
      </c>
      <c r="C83" s="87" t="s">
        <v>223</v>
      </c>
      <c r="D83" s="165" t="s">
        <v>173</v>
      </c>
      <c r="E83" s="165" t="s">
        <v>224</v>
      </c>
      <c r="F83" s="1"/>
    </row>
    <row r="84" spans="1:6" s="87" customFormat="1" x14ac:dyDescent="0.25">
      <c r="A84" s="164">
        <v>44293</v>
      </c>
      <c r="B84" s="196">
        <v>144</v>
      </c>
      <c r="C84" s="87" t="s">
        <v>223</v>
      </c>
      <c r="D84" s="165" t="s">
        <v>174</v>
      </c>
      <c r="E84" s="165" t="s">
        <v>184</v>
      </c>
      <c r="F84" s="1"/>
    </row>
    <row r="85" spans="1:6" s="87" customFormat="1" x14ac:dyDescent="0.25">
      <c r="A85" s="164">
        <v>44300</v>
      </c>
      <c r="B85" s="196">
        <v>290</v>
      </c>
      <c r="C85" s="87" t="s">
        <v>207</v>
      </c>
      <c r="D85" s="165" t="s">
        <v>174</v>
      </c>
      <c r="E85" s="165" t="s">
        <v>175</v>
      </c>
      <c r="F85" s="1"/>
    </row>
    <row r="86" spans="1:6" s="87" customFormat="1" x14ac:dyDescent="0.25">
      <c r="A86" s="164">
        <v>44300</v>
      </c>
      <c r="B86" s="196">
        <v>457.63</v>
      </c>
      <c r="C86" s="87" t="s">
        <v>207</v>
      </c>
      <c r="D86" s="165" t="s">
        <v>173</v>
      </c>
      <c r="E86" s="165" t="s">
        <v>175</v>
      </c>
      <c r="F86" s="1"/>
    </row>
    <row r="87" spans="1:6" s="87" customFormat="1" x14ac:dyDescent="0.25">
      <c r="A87" s="164">
        <v>44307</v>
      </c>
      <c r="B87" s="196">
        <v>126.41</v>
      </c>
      <c r="C87" s="87" t="s">
        <v>207</v>
      </c>
      <c r="D87" s="165" t="s">
        <v>173</v>
      </c>
      <c r="E87" s="165" t="s">
        <v>175</v>
      </c>
      <c r="F87" s="1"/>
    </row>
    <row r="88" spans="1:6" s="87" customFormat="1" x14ac:dyDescent="0.25">
      <c r="A88" s="164">
        <v>44314</v>
      </c>
      <c r="B88" s="196">
        <v>486.05</v>
      </c>
      <c r="C88" s="87" t="s">
        <v>207</v>
      </c>
      <c r="D88" s="165" t="s">
        <v>173</v>
      </c>
      <c r="E88" s="165" t="s">
        <v>175</v>
      </c>
      <c r="F88" s="1"/>
    </row>
    <row r="89" spans="1:6" s="87" customFormat="1" x14ac:dyDescent="0.25">
      <c r="A89" s="164">
        <v>44329</v>
      </c>
      <c r="B89" s="196">
        <v>484.1</v>
      </c>
      <c r="C89" s="87" t="s">
        <v>225</v>
      </c>
      <c r="D89" s="165" t="s">
        <v>173</v>
      </c>
      <c r="E89" s="165" t="s">
        <v>175</v>
      </c>
      <c r="F89" s="1"/>
    </row>
    <row r="90" spans="1:6" s="87" customFormat="1" x14ac:dyDescent="0.25">
      <c r="A90" s="164">
        <v>44329</v>
      </c>
      <c r="B90" s="196">
        <v>33.01</v>
      </c>
      <c r="C90" s="87" t="s">
        <v>225</v>
      </c>
      <c r="D90" s="165" t="s">
        <v>176</v>
      </c>
      <c r="E90" s="165" t="s">
        <v>175</v>
      </c>
      <c r="F90" s="1"/>
    </row>
    <row r="91" spans="1:6" s="87" customFormat="1" x14ac:dyDescent="0.25">
      <c r="A91" s="164">
        <v>44329</v>
      </c>
      <c r="B91" s="196">
        <v>157.94999999999999</v>
      </c>
      <c r="C91" s="87" t="s">
        <v>225</v>
      </c>
      <c r="D91" s="165" t="s">
        <v>174</v>
      </c>
      <c r="E91" s="165" t="s">
        <v>175</v>
      </c>
      <c r="F91" s="1"/>
    </row>
    <row r="92" spans="1:6" s="87" customFormat="1" x14ac:dyDescent="0.25">
      <c r="A92" s="164">
        <v>44335</v>
      </c>
      <c r="B92" s="196">
        <v>375.31</v>
      </c>
      <c r="C92" s="87" t="s">
        <v>220</v>
      </c>
      <c r="D92" s="165" t="s">
        <v>173</v>
      </c>
      <c r="E92" s="165" t="s">
        <v>175</v>
      </c>
      <c r="F92" s="1"/>
    </row>
    <row r="93" spans="1:6" s="87" customFormat="1" x14ac:dyDescent="0.25">
      <c r="A93" s="164">
        <v>44335</v>
      </c>
      <c r="B93" s="196">
        <v>25</v>
      </c>
      <c r="C93" s="87" t="s">
        <v>220</v>
      </c>
      <c r="D93" s="165" t="s">
        <v>176</v>
      </c>
      <c r="E93" s="165" t="s">
        <v>175</v>
      </c>
      <c r="F93" s="1"/>
    </row>
    <row r="94" spans="1:6" s="87" customFormat="1" x14ac:dyDescent="0.25">
      <c r="A94" s="164">
        <v>44335</v>
      </c>
      <c r="B94" s="196">
        <v>185</v>
      </c>
      <c r="C94" s="87" t="s">
        <v>220</v>
      </c>
      <c r="D94" s="165" t="s">
        <v>174</v>
      </c>
      <c r="E94" s="165" t="s">
        <v>175</v>
      </c>
      <c r="F94" s="1"/>
    </row>
    <row r="95" spans="1:6" s="87" customFormat="1" x14ac:dyDescent="0.25">
      <c r="A95" s="164">
        <v>44342</v>
      </c>
      <c r="B95" s="196">
        <v>485.07</v>
      </c>
      <c r="C95" s="87" t="s">
        <v>207</v>
      </c>
      <c r="D95" s="165" t="s">
        <v>173</v>
      </c>
      <c r="E95" s="165" t="s">
        <v>175</v>
      </c>
      <c r="F95" s="1"/>
    </row>
    <row r="96" spans="1:6" s="87" customFormat="1" x14ac:dyDescent="0.25">
      <c r="A96" s="164">
        <v>44342</v>
      </c>
      <c r="B96" s="196">
        <v>270</v>
      </c>
      <c r="C96" s="87" t="s">
        <v>207</v>
      </c>
      <c r="D96" s="165" t="s">
        <v>174</v>
      </c>
      <c r="E96" s="165" t="s">
        <v>175</v>
      </c>
      <c r="F96" s="1"/>
    </row>
    <row r="97" spans="1:6" s="87" customFormat="1" x14ac:dyDescent="0.25">
      <c r="A97" s="164">
        <v>44347</v>
      </c>
      <c r="B97" s="196">
        <v>660.29</v>
      </c>
      <c r="C97" s="87" t="s">
        <v>226</v>
      </c>
      <c r="D97" s="165" t="s">
        <v>173</v>
      </c>
      <c r="E97" s="165" t="s">
        <v>227</v>
      </c>
      <c r="F97" s="1"/>
    </row>
    <row r="98" spans="1:6" s="87" customFormat="1" x14ac:dyDescent="0.25">
      <c r="A98" s="164">
        <v>44347</v>
      </c>
      <c r="B98" s="196">
        <v>503.76</v>
      </c>
      <c r="C98" s="87" t="s">
        <v>226</v>
      </c>
      <c r="D98" s="165" t="s">
        <v>228</v>
      </c>
      <c r="E98" s="165" t="s">
        <v>186</v>
      </c>
      <c r="F98" s="1"/>
    </row>
    <row r="99" spans="1:6" s="87" customFormat="1" x14ac:dyDescent="0.25">
      <c r="A99" s="164">
        <v>44347</v>
      </c>
      <c r="B99" s="196">
        <v>153.9</v>
      </c>
      <c r="C99" s="87" t="s">
        <v>226</v>
      </c>
      <c r="D99" s="165" t="s">
        <v>174</v>
      </c>
      <c r="E99" s="165" t="s">
        <v>188</v>
      </c>
      <c r="F99" s="1"/>
    </row>
    <row r="100" spans="1:6" s="87" customFormat="1" x14ac:dyDescent="0.25">
      <c r="A100" s="164">
        <v>44347</v>
      </c>
      <c r="B100" s="196">
        <v>224.1</v>
      </c>
      <c r="C100" s="87" t="s">
        <v>226</v>
      </c>
      <c r="D100" s="165" t="s">
        <v>174</v>
      </c>
      <c r="E100" s="165" t="s">
        <v>187</v>
      </c>
      <c r="F100" s="1"/>
    </row>
    <row r="101" spans="1:6" s="87" customFormat="1" x14ac:dyDescent="0.25">
      <c r="A101" s="164">
        <v>44363</v>
      </c>
      <c r="B101" s="196">
        <v>291.02999999999997</v>
      </c>
      <c r="C101" s="87" t="s">
        <v>229</v>
      </c>
      <c r="D101" s="165" t="s">
        <v>173</v>
      </c>
      <c r="E101" s="165" t="s">
        <v>175</v>
      </c>
      <c r="F101" s="1"/>
    </row>
    <row r="102" spans="1:6" s="87" customFormat="1" x14ac:dyDescent="0.25">
      <c r="A102" s="164">
        <v>44363</v>
      </c>
      <c r="B102" s="196">
        <v>25</v>
      </c>
      <c r="C102" s="87" t="s">
        <v>229</v>
      </c>
      <c r="D102" s="165" t="s">
        <v>176</v>
      </c>
      <c r="E102" s="165" t="s">
        <v>175</v>
      </c>
      <c r="F102" s="1"/>
    </row>
    <row r="103" spans="1:6" s="87" customFormat="1" x14ac:dyDescent="0.25">
      <c r="A103" s="164">
        <v>44363</v>
      </c>
      <c r="B103" s="196">
        <v>185</v>
      </c>
      <c r="C103" s="87" t="s">
        <v>229</v>
      </c>
      <c r="D103" s="165" t="s">
        <v>174</v>
      </c>
      <c r="E103" s="165" t="s">
        <v>175</v>
      </c>
      <c r="F103" s="1"/>
    </row>
    <row r="104" spans="1:6" s="87" customFormat="1" x14ac:dyDescent="0.25">
      <c r="A104" s="164">
        <v>44368</v>
      </c>
      <c r="B104" s="196">
        <v>408.62</v>
      </c>
      <c r="C104" s="87" t="s">
        <v>215</v>
      </c>
      <c r="D104" s="165" t="s">
        <v>173</v>
      </c>
      <c r="E104" s="165" t="s">
        <v>230</v>
      </c>
      <c r="F104" s="1"/>
    </row>
    <row r="105" spans="1:6" s="87" customFormat="1" x14ac:dyDescent="0.25">
      <c r="A105" s="164">
        <v>44368</v>
      </c>
      <c r="B105" s="196">
        <v>20</v>
      </c>
      <c r="C105" s="87" t="s">
        <v>215</v>
      </c>
      <c r="D105" s="165" t="s">
        <v>176</v>
      </c>
      <c r="E105" s="165" t="s">
        <v>177</v>
      </c>
      <c r="F105" s="1"/>
    </row>
    <row r="106" spans="1:6" s="87" customFormat="1" x14ac:dyDescent="0.25">
      <c r="A106" s="164">
        <v>44368</v>
      </c>
      <c r="B106" s="196">
        <v>169.15</v>
      </c>
      <c r="C106" s="87" t="s">
        <v>215</v>
      </c>
      <c r="D106" s="165" t="s">
        <v>174</v>
      </c>
      <c r="E106" s="165" t="s">
        <v>177</v>
      </c>
      <c r="F106" s="1"/>
    </row>
    <row r="107" spans="1:6" s="87" customFormat="1" x14ac:dyDescent="0.25">
      <c r="A107" s="164">
        <v>44370</v>
      </c>
      <c r="B107" s="196">
        <v>640.99</v>
      </c>
      <c r="C107" s="87" t="s">
        <v>229</v>
      </c>
      <c r="D107" s="165" t="s">
        <v>173</v>
      </c>
      <c r="E107" s="165" t="s">
        <v>175</v>
      </c>
      <c r="F107" s="1"/>
    </row>
    <row r="108" spans="1:6" s="87" customFormat="1" x14ac:dyDescent="0.25">
      <c r="A108" s="164">
        <v>44370</v>
      </c>
      <c r="B108" s="196">
        <v>133.97999999999999</v>
      </c>
      <c r="C108" s="87" t="s">
        <v>229</v>
      </c>
      <c r="D108" s="165" t="s">
        <v>185</v>
      </c>
      <c r="E108" s="165" t="s">
        <v>189</v>
      </c>
      <c r="F108" s="1"/>
    </row>
    <row r="109" spans="1:6" s="87" customFormat="1" x14ac:dyDescent="0.25">
      <c r="A109" s="164">
        <v>44376</v>
      </c>
      <c r="B109" s="196">
        <v>643.80999999999995</v>
      </c>
      <c r="C109" s="87" t="s">
        <v>214</v>
      </c>
      <c r="D109" s="165" t="s">
        <v>173</v>
      </c>
      <c r="E109" s="165" t="s">
        <v>175</v>
      </c>
      <c r="F109" s="1"/>
    </row>
    <row r="110" spans="1:6" s="87" customFormat="1" hidden="1" x14ac:dyDescent="0.25">
      <c r="A110" s="143"/>
      <c r="B110" s="198"/>
      <c r="C110" s="144"/>
      <c r="D110" s="144"/>
      <c r="E110" s="145"/>
      <c r="F110" s="1"/>
    </row>
    <row r="111" spans="1:6" ht="19.5" customHeight="1" x14ac:dyDescent="0.25">
      <c r="A111" s="105" t="s">
        <v>125</v>
      </c>
      <c r="B111" s="194">
        <f>SUM(B26:B110)</f>
        <v>28352.879999999997</v>
      </c>
      <c r="C111" s="163" t="str">
        <f>IF(SUBTOTAL(3,B26:B110)=SUBTOTAL(103,B26:B110),'Summary and sign-off'!$A$48,'Summary and sign-off'!$A$49)</f>
        <v>Check - there are no hidden rows with data</v>
      </c>
      <c r="D111" s="177" t="str">
        <f>IF('Summary and sign-off'!F56='Summary and sign-off'!F54,'Summary and sign-off'!A51,'Summary and sign-off'!A50)</f>
        <v>Check - each entry provides sufficient information</v>
      </c>
      <c r="E111" s="177"/>
      <c r="F111" s="46"/>
    </row>
    <row r="112" spans="1:6" ht="10.5" customHeight="1" x14ac:dyDescent="0.3">
      <c r="A112" s="27"/>
      <c r="B112" s="195"/>
      <c r="C112" s="27"/>
      <c r="D112" s="27"/>
      <c r="E112" s="27"/>
      <c r="F112" s="27"/>
    </row>
    <row r="113" spans="1:6" ht="24.75" customHeight="1" x14ac:dyDescent="0.25">
      <c r="A113" s="178" t="s">
        <v>126</v>
      </c>
      <c r="B113" s="178"/>
      <c r="C113" s="178"/>
      <c r="D113" s="178"/>
      <c r="E113" s="178"/>
      <c r="F113" s="46"/>
    </row>
    <row r="114" spans="1:6" ht="27" customHeight="1" x14ac:dyDescent="0.25">
      <c r="A114" s="35" t="s">
        <v>117</v>
      </c>
      <c r="B114" s="190" t="s">
        <v>62</v>
      </c>
      <c r="C114" s="35" t="s">
        <v>127</v>
      </c>
      <c r="D114" s="35" t="s">
        <v>128</v>
      </c>
      <c r="E114" s="35" t="s">
        <v>121</v>
      </c>
      <c r="F114" s="49"/>
    </row>
    <row r="115" spans="1:6" s="87" customFormat="1" hidden="1" x14ac:dyDescent="0.25">
      <c r="A115" s="130"/>
      <c r="B115" s="191"/>
      <c r="C115" s="132"/>
      <c r="D115" s="132"/>
      <c r="E115" s="133"/>
      <c r="F115" s="1"/>
    </row>
    <row r="116" spans="1:6" s="87" customFormat="1" x14ac:dyDescent="0.25">
      <c r="A116" s="152" t="s">
        <v>190</v>
      </c>
      <c r="B116" s="192"/>
      <c r="C116" s="154"/>
      <c r="D116" s="154"/>
      <c r="E116" s="155"/>
      <c r="F116" s="1"/>
    </row>
    <row r="117" spans="1:6" s="87" customFormat="1" x14ac:dyDescent="0.25">
      <c r="A117" s="152"/>
      <c r="B117" s="192"/>
      <c r="C117" s="154"/>
      <c r="D117" s="154"/>
      <c r="E117" s="155"/>
      <c r="F117" s="1"/>
    </row>
    <row r="118" spans="1:6" s="87" customFormat="1" x14ac:dyDescent="0.25">
      <c r="A118" s="152"/>
      <c r="B118" s="192"/>
      <c r="C118" s="154"/>
      <c r="D118" s="154"/>
      <c r="E118" s="155"/>
      <c r="F118" s="1"/>
    </row>
    <row r="119" spans="1:6" s="87" customFormat="1" x14ac:dyDescent="0.25">
      <c r="A119" s="152"/>
      <c r="B119" s="192"/>
      <c r="C119" s="154"/>
      <c r="D119" s="154"/>
      <c r="E119" s="155"/>
      <c r="F119" s="1"/>
    </row>
    <row r="120" spans="1:6" s="87" customFormat="1" x14ac:dyDescent="0.25">
      <c r="A120" s="152"/>
      <c r="B120" s="192"/>
      <c r="C120" s="154"/>
      <c r="D120" s="154"/>
      <c r="E120" s="155"/>
      <c r="F120" s="1"/>
    </row>
    <row r="121" spans="1:6" s="87" customFormat="1" x14ac:dyDescent="0.25">
      <c r="A121" s="152"/>
      <c r="B121" s="192"/>
      <c r="C121" s="154"/>
      <c r="D121" s="154"/>
      <c r="E121" s="155"/>
      <c r="F121" s="1"/>
    </row>
    <row r="122" spans="1:6" s="87" customFormat="1" x14ac:dyDescent="0.25">
      <c r="A122" s="152"/>
      <c r="B122" s="192"/>
      <c r="C122" s="154"/>
      <c r="D122" s="154"/>
      <c r="E122" s="155"/>
      <c r="F122" s="1"/>
    </row>
    <row r="123" spans="1:6" s="87" customFormat="1" x14ac:dyDescent="0.25">
      <c r="A123" s="152"/>
      <c r="B123" s="192"/>
      <c r="C123" s="154"/>
      <c r="D123" s="154"/>
      <c r="E123" s="155"/>
      <c r="F123" s="1"/>
    </row>
    <row r="124" spans="1:6" s="87" customFormat="1" x14ac:dyDescent="0.25">
      <c r="A124" s="152"/>
      <c r="B124" s="192"/>
      <c r="C124" s="154"/>
      <c r="D124" s="154"/>
      <c r="E124" s="155"/>
      <c r="F124" s="1"/>
    </row>
    <row r="125" spans="1:6" s="87" customFormat="1" x14ac:dyDescent="0.25">
      <c r="A125" s="152"/>
      <c r="B125" s="192"/>
      <c r="C125" s="154"/>
      <c r="D125" s="154"/>
      <c r="E125" s="155"/>
      <c r="F125" s="1"/>
    </row>
    <row r="126" spans="1:6" s="87" customFormat="1" x14ac:dyDescent="0.25">
      <c r="A126" s="152"/>
      <c r="B126" s="192"/>
      <c r="C126" s="154"/>
      <c r="D126" s="154"/>
      <c r="E126" s="155"/>
      <c r="F126" s="1"/>
    </row>
    <row r="127" spans="1:6" s="87" customFormat="1" x14ac:dyDescent="0.25">
      <c r="A127" s="152"/>
      <c r="B127" s="192"/>
      <c r="C127" s="154"/>
      <c r="D127" s="154"/>
      <c r="E127" s="155"/>
      <c r="F127" s="1"/>
    </row>
    <row r="128" spans="1:6" s="87" customFormat="1" hidden="1" x14ac:dyDescent="0.25">
      <c r="A128" s="130"/>
      <c r="B128" s="191"/>
      <c r="C128" s="132"/>
      <c r="D128" s="132"/>
      <c r="E128" s="133"/>
      <c r="F128" s="1"/>
    </row>
    <row r="129" spans="1:6" ht="19.5" customHeight="1" x14ac:dyDescent="0.25">
      <c r="A129" s="105" t="s">
        <v>129</v>
      </c>
      <c r="B129" s="194">
        <f>SUM(B115:B128)</f>
        <v>0</v>
      </c>
      <c r="C129" s="163" t="str">
        <f>IF(SUBTOTAL(3,B115:B128)=SUBTOTAL(103,B115:B128),'Summary and sign-off'!$A$48,'Summary and sign-off'!$A$49)</f>
        <v>Check - there are no hidden rows with data</v>
      </c>
      <c r="D129" s="177" t="str">
        <f>IF('Summary and sign-off'!F57='Summary and sign-off'!F54,'Summary and sign-off'!A51,'Summary and sign-off'!A50)</f>
        <v>Check - each entry provides sufficient information</v>
      </c>
      <c r="E129" s="177"/>
      <c r="F129" s="46"/>
    </row>
    <row r="130" spans="1:6" ht="10.5" customHeight="1" x14ac:dyDescent="0.3">
      <c r="A130" s="27"/>
      <c r="B130" s="199"/>
      <c r="C130" s="22"/>
      <c r="D130" s="27"/>
      <c r="E130" s="27"/>
      <c r="F130" s="27"/>
    </row>
    <row r="131" spans="1:6" ht="34.5" customHeight="1" x14ac:dyDescent="0.25">
      <c r="A131" s="50" t="s">
        <v>130</v>
      </c>
      <c r="B131" s="200">
        <f>B22+B111+B129</f>
        <v>28352.879999999997</v>
      </c>
      <c r="C131" s="51"/>
      <c r="D131" s="51"/>
      <c r="E131" s="51"/>
      <c r="F131" s="26"/>
    </row>
    <row r="132" spans="1:6" ht="13" x14ac:dyDescent="0.3">
      <c r="A132" s="27"/>
      <c r="B132" s="195"/>
      <c r="C132" s="27"/>
      <c r="D132" s="27"/>
      <c r="E132" s="27"/>
      <c r="F132" s="27"/>
    </row>
    <row r="133" spans="1:6" ht="13" x14ac:dyDescent="0.3">
      <c r="A133" s="52" t="s">
        <v>73</v>
      </c>
      <c r="B133" s="201"/>
      <c r="C133" s="26"/>
      <c r="D133" s="26"/>
      <c r="E133" s="26"/>
      <c r="F133" s="27"/>
    </row>
    <row r="134" spans="1:6" ht="12.65" customHeight="1" x14ac:dyDescent="0.25">
      <c r="A134" s="23" t="s">
        <v>131</v>
      </c>
      <c r="B134" s="202"/>
      <c r="C134" s="53"/>
      <c r="D134" s="32"/>
      <c r="E134" s="32"/>
      <c r="F134" s="27"/>
    </row>
    <row r="135" spans="1:6" ht="13" customHeight="1" x14ac:dyDescent="0.25">
      <c r="A135" s="31" t="s">
        <v>132</v>
      </c>
      <c r="B135" s="199"/>
      <c r="C135" s="32"/>
      <c r="D135" s="27"/>
      <c r="E135" s="32"/>
      <c r="F135" s="27"/>
    </row>
    <row r="136" spans="1:6" x14ac:dyDescent="0.25">
      <c r="A136" s="31" t="s">
        <v>133</v>
      </c>
      <c r="B136" s="202"/>
      <c r="C136" s="32"/>
      <c r="D136" s="32"/>
      <c r="E136" s="54"/>
      <c r="F136" s="46"/>
    </row>
    <row r="137" spans="1:6" ht="13" x14ac:dyDescent="0.3">
      <c r="A137" s="23" t="s">
        <v>79</v>
      </c>
      <c r="B137" s="201"/>
      <c r="C137" s="26"/>
      <c r="D137" s="26"/>
      <c r="E137" s="26"/>
      <c r="F137" s="27"/>
    </row>
    <row r="138" spans="1:6" ht="13" customHeight="1" x14ac:dyDescent="0.25">
      <c r="A138" s="31" t="s">
        <v>134</v>
      </c>
      <c r="B138" s="199"/>
      <c r="C138" s="32"/>
      <c r="D138" s="27"/>
      <c r="E138" s="32"/>
      <c r="F138" s="27"/>
    </row>
    <row r="139" spans="1:6" x14ac:dyDescent="0.25">
      <c r="A139" s="31" t="s">
        <v>135</v>
      </c>
      <c r="B139" s="202"/>
      <c r="C139" s="32"/>
      <c r="D139" s="32"/>
      <c r="E139" s="54"/>
      <c r="F139" s="46"/>
    </row>
    <row r="140" spans="1:6" x14ac:dyDescent="0.25">
      <c r="A140" s="36" t="s">
        <v>136</v>
      </c>
      <c r="B140" s="203"/>
      <c r="C140" s="36"/>
      <c r="D140" s="36"/>
      <c r="E140" s="54"/>
      <c r="F140" s="46"/>
    </row>
    <row r="141" spans="1:6" x14ac:dyDescent="0.25">
      <c r="A141" s="40"/>
      <c r="B141" s="199"/>
      <c r="C141" s="27"/>
      <c r="D141" s="27"/>
      <c r="E141" s="46"/>
      <c r="F141" s="46"/>
    </row>
    <row r="142" spans="1:6" hidden="1" x14ac:dyDescent="0.25">
      <c r="A142" s="40"/>
      <c r="B142" s="199"/>
      <c r="C142" s="27"/>
      <c r="D142" s="27"/>
      <c r="E142" s="46"/>
      <c r="F142" s="46"/>
    </row>
    <row r="143" spans="1:6" hidden="1" x14ac:dyDescent="0.25"/>
    <row r="144" spans="1:6" hidden="1" x14ac:dyDescent="0.25"/>
    <row r="145" spans="1:6" hidden="1" x14ac:dyDescent="0.25"/>
    <row r="146" spans="1:6" hidden="1" x14ac:dyDescent="0.25"/>
    <row r="147" spans="1:6" ht="12.75" hidden="1" customHeight="1" x14ac:dyDescent="0.25"/>
    <row r="148" spans="1:6" hidden="1" x14ac:dyDescent="0.25"/>
    <row r="149" spans="1:6" hidden="1" x14ac:dyDescent="0.25"/>
    <row r="150" spans="1:6" hidden="1" x14ac:dyDescent="0.25">
      <c r="A150" s="55"/>
      <c r="B150" s="205"/>
      <c r="C150" s="46"/>
      <c r="D150" s="46"/>
      <c r="E150" s="46"/>
      <c r="F150" s="46"/>
    </row>
    <row r="151" spans="1:6" hidden="1" x14ac:dyDescent="0.25">
      <c r="A151" s="55"/>
      <c r="B151" s="205"/>
      <c r="C151" s="46"/>
      <c r="D151" s="46"/>
      <c r="E151" s="46"/>
      <c r="F151" s="46"/>
    </row>
    <row r="152" spans="1:6" hidden="1" x14ac:dyDescent="0.25">
      <c r="A152" s="55"/>
      <c r="B152" s="205"/>
      <c r="C152" s="46"/>
      <c r="D152" s="46"/>
      <c r="E152" s="46"/>
      <c r="F152" s="46"/>
    </row>
    <row r="153" spans="1:6" hidden="1" x14ac:dyDescent="0.25">
      <c r="A153" s="55"/>
      <c r="B153" s="205"/>
      <c r="C153" s="46"/>
      <c r="D153" s="46"/>
      <c r="E153" s="46"/>
      <c r="F153" s="46"/>
    </row>
    <row r="154" spans="1:6" hidden="1" x14ac:dyDescent="0.25">
      <c r="A154" s="55"/>
      <c r="B154" s="205"/>
      <c r="C154" s="46"/>
      <c r="D154" s="46"/>
      <c r="E154" s="46"/>
      <c r="F154" s="46"/>
    </row>
    <row r="155" spans="1:6" hidden="1" x14ac:dyDescent="0.25"/>
    <row r="156" spans="1:6" hidden="1" x14ac:dyDescent="0.25"/>
    <row r="157" spans="1:6" hidden="1" x14ac:dyDescent="0.25"/>
    <row r="158" spans="1:6" hidden="1" x14ac:dyDescent="0.25"/>
    <row r="159" spans="1:6" hidden="1" x14ac:dyDescent="0.25"/>
    <row r="160" spans="1:6" hidden="1" x14ac:dyDescent="0.25"/>
    <row r="161" hidden="1" x14ac:dyDescent="0.25"/>
    <row r="162" hidden="1"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sheetData>
  <sheetProtection sheet="1" formatCells="0" formatRows="0" insertColumns="0" insertRows="0" deleteRows="0"/>
  <mergeCells count="15">
    <mergeCell ref="B7:E7"/>
    <mergeCell ref="B5:E5"/>
    <mergeCell ref="D129:E129"/>
    <mergeCell ref="A1:E1"/>
    <mergeCell ref="A24:E24"/>
    <mergeCell ref="A113:E113"/>
    <mergeCell ref="B2:E2"/>
    <mergeCell ref="B3:E3"/>
    <mergeCell ref="B4:E4"/>
    <mergeCell ref="A8:E8"/>
    <mergeCell ref="A9:E9"/>
    <mergeCell ref="B6:E6"/>
    <mergeCell ref="D22:E22"/>
    <mergeCell ref="D111:E11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 A21 A115 A128 A11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14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116:A127 A27:A10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B115:B128 B26:B110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A4" zoomScaleNormal="100" workbookViewId="0">
      <selection activeCell="A17" sqref="A1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73" t="s">
        <v>109</v>
      </c>
      <c r="B1" s="173"/>
      <c r="C1" s="173"/>
      <c r="D1" s="173"/>
      <c r="E1" s="173"/>
      <c r="F1" s="38"/>
    </row>
    <row r="2" spans="1:6" ht="21" customHeight="1" x14ac:dyDescent="0.25">
      <c r="A2" s="4" t="s">
        <v>52</v>
      </c>
      <c r="B2" s="176" t="str">
        <f>'Summary and sign-off'!B2:F2</f>
        <v>Te Pūkenga New Zealand Institute of Skills and Technology</v>
      </c>
      <c r="C2" s="176"/>
      <c r="D2" s="176"/>
      <c r="E2" s="176"/>
      <c r="F2" s="38"/>
    </row>
    <row r="3" spans="1:6" ht="21" customHeight="1" x14ac:dyDescent="0.25">
      <c r="A3" s="4" t="s">
        <v>110</v>
      </c>
      <c r="B3" s="176" t="str">
        <f>'Summary and sign-off'!B3:F3</f>
        <v>Stephen Town</v>
      </c>
      <c r="C3" s="176"/>
      <c r="D3" s="176"/>
      <c r="E3" s="176"/>
      <c r="F3" s="38"/>
    </row>
    <row r="4" spans="1:6" ht="21" customHeight="1" x14ac:dyDescent="0.25">
      <c r="A4" s="4" t="s">
        <v>111</v>
      </c>
      <c r="B4" s="176">
        <f>'Summary and sign-off'!B4:F4</f>
        <v>44013</v>
      </c>
      <c r="C4" s="176"/>
      <c r="D4" s="176"/>
      <c r="E4" s="176"/>
      <c r="F4" s="38"/>
    </row>
    <row r="5" spans="1:6" ht="21" customHeight="1" x14ac:dyDescent="0.25">
      <c r="A5" s="4" t="s">
        <v>112</v>
      </c>
      <c r="B5" s="176">
        <f>'Summary and sign-off'!B5:F5</f>
        <v>44377</v>
      </c>
      <c r="C5" s="176"/>
      <c r="D5" s="176"/>
      <c r="E5" s="176"/>
      <c r="F5" s="38"/>
    </row>
    <row r="6" spans="1:6" ht="21" customHeight="1" x14ac:dyDescent="0.25">
      <c r="A6" s="4" t="s">
        <v>113</v>
      </c>
      <c r="B6" s="171" t="s">
        <v>80</v>
      </c>
      <c r="C6" s="171"/>
      <c r="D6" s="171"/>
      <c r="E6" s="171"/>
      <c r="F6" s="38"/>
    </row>
    <row r="7" spans="1:6" ht="21" customHeight="1" x14ac:dyDescent="0.25">
      <c r="A7" s="4" t="s">
        <v>56</v>
      </c>
      <c r="B7" s="171" t="s">
        <v>83</v>
      </c>
      <c r="C7" s="171"/>
      <c r="D7" s="171"/>
      <c r="E7" s="171"/>
      <c r="F7" s="38"/>
    </row>
    <row r="8" spans="1:6" ht="35.25" customHeight="1" x14ac:dyDescent="0.35">
      <c r="A8" s="186" t="s">
        <v>137</v>
      </c>
      <c r="B8" s="186"/>
      <c r="C8" s="187"/>
      <c r="D8" s="187"/>
      <c r="E8" s="187"/>
      <c r="F8" s="42"/>
    </row>
    <row r="9" spans="1:6" ht="35.25" customHeight="1" x14ac:dyDescent="0.35">
      <c r="A9" s="184" t="s">
        <v>138</v>
      </c>
      <c r="B9" s="185"/>
      <c r="C9" s="185"/>
      <c r="D9" s="185"/>
      <c r="E9" s="185"/>
      <c r="F9" s="42"/>
    </row>
    <row r="10" spans="1:6" ht="27" customHeight="1" x14ac:dyDescent="0.25">
      <c r="A10" s="35" t="s">
        <v>139</v>
      </c>
      <c r="B10" s="35" t="s">
        <v>62</v>
      </c>
      <c r="C10" s="35" t="s">
        <v>140</v>
      </c>
      <c r="D10" s="35" t="s">
        <v>141</v>
      </c>
      <c r="E10" s="35" t="s">
        <v>121</v>
      </c>
      <c r="F10" s="23"/>
    </row>
    <row r="11" spans="1:6" s="87" customFormat="1" hidden="1" x14ac:dyDescent="0.25">
      <c r="A11" s="134"/>
      <c r="B11" s="131"/>
      <c r="C11" s="135"/>
      <c r="D11" s="135"/>
      <c r="E11" s="136"/>
      <c r="F11" s="2"/>
    </row>
    <row r="12" spans="1:6" s="87" customFormat="1" x14ac:dyDescent="0.25">
      <c r="A12" s="152" t="s">
        <v>190</v>
      </c>
      <c r="B12" s="153"/>
      <c r="C12" s="157"/>
      <c r="D12" s="157"/>
      <c r="E12" s="158"/>
      <c r="F12" s="2"/>
    </row>
    <row r="13" spans="1:6" s="87" customFormat="1" x14ac:dyDescent="0.25">
      <c r="A13" s="152"/>
      <c r="B13" s="153"/>
      <c r="C13" s="157"/>
      <c r="D13" s="157"/>
      <c r="E13" s="158"/>
      <c r="F13" s="2"/>
    </row>
    <row r="14" spans="1:6" s="87" customFormat="1" x14ac:dyDescent="0.25">
      <c r="A14" s="152"/>
      <c r="B14" s="153"/>
      <c r="C14" s="157"/>
      <c r="D14" s="157"/>
      <c r="E14" s="158"/>
      <c r="F14" s="2"/>
    </row>
    <row r="15" spans="1:6" s="87" customFormat="1" x14ac:dyDescent="0.25">
      <c r="A15" s="152"/>
      <c r="B15" s="153"/>
      <c r="C15" s="157"/>
      <c r="D15" s="157"/>
      <c r="E15" s="158"/>
      <c r="F15" s="2"/>
    </row>
    <row r="16" spans="1:6" s="87" customFormat="1" x14ac:dyDescent="0.25">
      <c r="A16" s="152"/>
      <c r="B16" s="153"/>
      <c r="C16" s="157"/>
      <c r="D16" s="157"/>
      <c r="E16" s="158"/>
      <c r="F16" s="2"/>
    </row>
    <row r="17" spans="1:6" s="87" customFormat="1" x14ac:dyDescent="0.25">
      <c r="A17" s="152"/>
      <c r="B17" s="153"/>
      <c r="C17" s="157"/>
      <c r="D17" s="157"/>
      <c r="E17" s="158"/>
      <c r="F17" s="2"/>
    </row>
    <row r="18" spans="1:6" s="87" customFormat="1" x14ac:dyDescent="0.25">
      <c r="A18" s="152"/>
      <c r="B18" s="153"/>
      <c r="C18" s="157"/>
      <c r="D18" s="157"/>
      <c r="E18" s="158"/>
      <c r="F18" s="2"/>
    </row>
    <row r="19" spans="1:6" s="87" customFormat="1" x14ac:dyDescent="0.25">
      <c r="A19" s="152"/>
      <c r="B19" s="153"/>
      <c r="C19" s="157"/>
      <c r="D19" s="157"/>
      <c r="E19" s="158"/>
      <c r="F19" s="2"/>
    </row>
    <row r="20" spans="1:6" s="87" customFormat="1" x14ac:dyDescent="0.25">
      <c r="A20" s="152"/>
      <c r="B20" s="153"/>
      <c r="C20" s="157"/>
      <c r="D20" s="157"/>
      <c r="E20" s="158"/>
      <c r="F20" s="2"/>
    </row>
    <row r="21" spans="1:6" s="87" customFormat="1" x14ac:dyDescent="0.25">
      <c r="A21" s="152"/>
      <c r="B21" s="153"/>
      <c r="C21" s="157"/>
      <c r="D21" s="157"/>
      <c r="E21" s="158"/>
      <c r="F21" s="2"/>
    </row>
    <row r="22" spans="1:6" s="87" customFormat="1" x14ac:dyDescent="0.25">
      <c r="A22" s="156"/>
      <c r="B22" s="153"/>
      <c r="C22" s="157"/>
      <c r="D22" s="157"/>
      <c r="E22" s="158"/>
      <c r="F22" s="2"/>
    </row>
    <row r="23" spans="1:6" s="87" customFormat="1" x14ac:dyDescent="0.25">
      <c r="A23" s="156"/>
      <c r="B23" s="153"/>
      <c r="C23" s="157"/>
      <c r="D23" s="157"/>
      <c r="E23" s="158"/>
      <c r="F23" s="2"/>
    </row>
    <row r="24" spans="1:6" s="87" customFormat="1" ht="11.25" hidden="1" customHeight="1" x14ac:dyDescent="0.25">
      <c r="A24" s="134"/>
      <c r="B24" s="131"/>
      <c r="C24" s="135"/>
      <c r="D24" s="135"/>
      <c r="E24" s="136"/>
      <c r="F24" s="2"/>
    </row>
    <row r="25" spans="1:6" ht="34.5" customHeight="1" x14ac:dyDescent="0.25">
      <c r="A25" s="88" t="s">
        <v>142</v>
      </c>
      <c r="B25" s="95">
        <f>SUM(B11:B24)</f>
        <v>0</v>
      </c>
      <c r="C25" s="104" t="str">
        <f>IF(SUBTOTAL(3,B11:B24)=SUBTOTAL(103,B11:B24),'Summary and sign-off'!$A$48,'Summary and sign-off'!$A$49)</f>
        <v>Check - there are no hidden rows with data</v>
      </c>
      <c r="D25" s="177" t="str">
        <f>IF('Summary and sign-off'!F58='Summary and sign-off'!F54,'Summary and sign-off'!A51,'Summary and sign-off'!A50)</f>
        <v>Check - each entry provides sufficient information</v>
      </c>
      <c r="E25" s="177"/>
      <c r="F25" s="2"/>
    </row>
    <row r="26" spans="1:6" ht="13" x14ac:dyDescent="0.3">
      <c r="A26" s="21"/>
      <c r="B26" s="20"/>
      <c r="C26" s="20"/>
      <c r="D26" s="20"/>
      <c r="E26" s="20"/>
      <c r="F26" s="38"/>
    </row>
    <row r="27" spans="1:6" ht="13" x14ac:dyDescent="0.3">
      <c r="A27" s="21" t="s">
        <v>73</v>
      </c>
      <c r="B27" s="22"/>
      <c r="C27" s="27"/>
      <c r="D27" s="20"/>
      <c r="E27" s="20"/>
      <c r="F27" s="38"/>
    </row>
    <row r="28" spans="1:6" ht="12.75" customHeight="1" x14ac:dyDescent="0.25">
      <c r="A28" s="23" t="s">
        <v>143</v>
      </c>
      <c r="B28" s="23"/>
      <c r="C28" s="23"/>
      <c r="D28" s="23"/>
      <c r="E28" s="23"/>
      <c r="F28" s="38"/>
    </row>
    <row r="29" spans="1:6" x14ac:dyDescent="0.25">
      <c r="A29" s="23" t="s">
        <v>144</v>
      </c>
      <c r="B29" s="31"/>
      <c r="C29" s="43"/>
      <c r="D29" s="44"/>
      <c r="E29" s="44"/>
      <c r="F29" s="38"/>
    </row>
    <row r="30" spans="1:6" ht="13" x14ac:dyDescent="0.3">
      <c r="A30" s="23" t="s">
        <v>79</v>
      </c>
      <c r="B30" s="25"/>
      <c r="C30" s="26"/>
      <c r="D30" s="26"/>
      <c r="E30" s="26"/>
      <c r="F30" s="27"/>
    </row>
    <row r="31" spans="1:6" x14ac:dyDescent="0.25">
      <c r="A31" s="31" t="s">
        <v>145</v>
      </c>
      <c r="B31" s="31"/>
      <c r="C31" s="43"/>
      <c r="D31" s="43"/>
      <c r="E31" s="43"/>
      <c r="F31" s="38"/>
    </row>
    <row r="32" spans="1:6" ht="12.75" customHeight="1" x14ac:dyDescent="0.25">
      <c r="A32" s="31" t="s">
        <v>146</v>
      </c>
      <c r="B32" s="31"/>
      <c r="C32" s="45"/>
      <c r="D32" s="45"/>
      <c r="E32" s="33"/>
      <c r="F32" s="38"/>
    </row>
    <row r="33" spans="1:6" x14ac:dyDescent="0.25">
      <c r="A33" s="20"/>
      <c r="B33" s="20"/>
      <c r="C33" s="20"/>
      <c r="D33" s="20"/>
      <c r="E33" s="20"/>
      <c r="F33" s="38"/>
    </row>
    <row r="34" spans="1:6" hidden="1" x14ac:dyDescent="0.25"/>
    <row r="35" spans="1:6" hidden="1" x14ac:dyDescent="0.25"/>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A18" sqref="A18"/>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73" t="s">
        <v>109</v>
      </c>
      <c r="B1" s="173"/>
      <c r="C1" s="173"/>
      <c r="D1" s="173"/>
      <c r="E1" s="173"/>
      <c r="F1" s="24"/>
    </row>
    <row r="2" spans="1:6" ht="21" customHeight="1" x14ac:dyDescent="0.25">
      <c r="A2" s="4" t="s">
        <v>52</v>
      </c>
      <c r="B2" s="176" t="s">
        <v>169</v>
      </c>
      <c r="C2" s="176"/>
      <c r="D2" s="176"/>
      <c r="E2" s="176"/>
      <c r="F2" s="24"/>
    </row>
    <row r="3" spans="1:6" ht="21" customHeight="1" x14ac:dyDescent="0.25">
      <c r="A3" s="4" t="s">
        <v>110</v>
      </c>
      <c r="B3" s="176" t="s">
        <v>170</v>
      </c>
      <c r="C3" s="176"/>
      <c r="D3" s="176"/>
      <c r="E3" s="176"/>
      <c r="F3" s="24"/>
    </row>
    <row r="4" spans="1:6" ht="21" customHeight="1" x14ac:dyDescent="0.25">
      <c r="A4" s="4" t="s">
        <v>111</v>
      </c>
      <c r="B4" s="176">
        <f>'Summary and sign-off'!B4:F4</f>
        <v>44013</v>
      </c>
      <c r="C4" s="176"/>
      <c r="D4" s="176"/>
      <c r="E4" s="176"/>
      <c r="F4" s="24"/>
    </row>
    <row r="5" spans="1:6" ht="21" customHeight="1" x14ac:dyDescent="0.25">
      <c r="A5" s="4" t="s">
        <v>112</v>
      </c>
      <c r="B5" s="176">
        <f>'Summary and sign-off'!B5:F5</f>
        <v>44377</v>
      </c>
      <c r="C5" s="176"/>
      <c r="D5" s="176"/>
      <c r="E5" s="176"/>
      <c r="F5" s="24"/>
    </row>
    <row r="6" spans="1:6" ht="21" customHeight="1" x14ac:dyDescent="0.25">
      <c r="A6" s="4" t="s">
        <v>113</v>
      </c>
      <c r="B6" s="171" t="s">
        <v>80</v>
      </c>
      <c r="C6" s="171"/>
      <c r="D6" s="171"/>
      <c r="E6" s="171"/>
      <c r="F6" s="34"/>
    </row>
    <row r="7" spans="1:6" ht="21" customHeight="1" x14ac:dyDescent="0.25">
      <c r="A7" s="4" t="s">
        <v>56</v>
      </c>
      <c r="B7" s="171" t="s">
        <v>83</v>
      </c>
      <c r="C7" s="171"/>
      <c r="D7" s="171"/>
      <c r="E7" s="171"/>
      <c r="F7" s="34"/>
    </row>
    <row r="8" spans="1:6" ht="35.25" customHeight="1" x14ac:dyDescent="0.25">
      <c r="A8" s="180" t="s">
        <v>147</v>
      </c>
      <c r="B8" s="180"/>
      <c r="C8" s="187"/>
      <c r="D8" s="187"/>
      <c r="E8" s="187"/>
      <c r="F8" s="24"/>
    </row>
    <row r="9" spans="1:6" ht="35.25" customHeight="1" x14ac:dyDescent="0.25">
      <c r="A9" s="188" t="s">
        <v>148</v>
      </c>
      <c r="B9" s="189"/>
      <c r="C9" s="189"/>
      <c r="D9" s="189"/>
      <c r="E9" s="189"/>
      <c r="F9" s="24"/>
    </row>
    <row r="10" spans="1:6" ht="27" customHeight="1" x14ac:dyDescent="0.25">
      <c r="A10" s="35" t="s">
        <v>117</v>
      </c>
      <c r="B10" s="35" t="s">
        <v>62</v>
      </c>
      <c r="C10" s="35" t="s">
        <v>149</v>
      </c>
      <c r="D10" s="35" t="s">
        <v>150</v>
      </c>
      <c r="E10" s="35" t="s">
        <v>121</v>
      </c>
      <c r="F10" s="36"/>
    </row>
    <row r="11" spans="1:6" s="87" customFormat="1" hidden="1" x14ac:dyDescent="0.25">
      <c r="A11" s="134"/>
      <c r="B11" s="131"/>
      <c r="C11" s="135"/>
      <c r="D11" s="135"/>
      <c r="E11" s="136"/>
      <c r="F11" s="3"/>
    </row>
    <row r="12" spans="1:6" s="87" customFormat="1" x14ac:dyDescent="0.25">
      <c r="A12" s="152" t="s">
        <v>190</v>
      </c>
      <c r="B12" s="153"/>
      <c r="C12" s="157"/>
      <c r="D12" s="157"/>
      <c r="E12" s="158"/>
      <c r="F12" s="3"/>
    </row>
    <row r="13" spans="1:6" s="87" customFormat="1" x14ac:dyDescent="0.25">
      <c r="A13" s="152"/>
      <c r="B13" s="153"/>
      <c r="C13" s="157"/>
      <c r="D13" s="157"/>
      <c r="E13" s="158"/>
      <c r="F13" s="3"/>
    </row>
    <row r="14" spans="1:6" s="87" customFormat="1" x14ac:dyDescent="0.25">
      <c r="A14" s="152"/>
      <c r="B14" s="153"/>
      <c r="C14" s="157"/>
      <c r="D14" s="157"/>
      <c r="E14" s="158"/>
      <c r="F14" s="3"/>
    </row>
    <row r="15" spans="1:6" s="87" customFormat="1" x14ac:dyDescent="0.25">
      <c r="A15" s="152"/>
      <c r="B15" s="153"/>
      <c r="C15" s="157"/>
      <c r="D15" s="157"/>
      <c r="E15" s="158"/>
      <c r="F15" s="3"/>
    </row>
    <row r="16" spans="1:6" s="87" customFormat="1" x14ac:dyDescent="0.25">
      <c r="A16" s="152"/>
      <c r="B16" s="153"/>
      <c r="C16" s="157"/>
      <c r="D16" s="157"/>
      <c r="E16" s="158"/>
      <c r="F16" s="3"/>
    </row>
    <row r="17" spans="1:6" s="87" customFormat="1" x14ac:dyDescent="0.25">
      <c r="A17" s="152"/>
      <c r="B17" s="153"/>
      <c r="C17" s="157"/>
      <c r="D17" s="157"/>
      <c r="E17" s="158"/>
      <c r="F17" s="3"/>
    </row>
    <row r="18" spans="1:6" s="87" customFormat="1" x14ac:dyDescent="0.25">
      <c r="A18" s="152"/>
      <c r="B18" s="153"/>
      <c r="C18" s="157"/>
      <c r="D18" s="157"/>
      <c r="E18" s="158"/>
      <c r="F18" s="3"/>
    </row>
    <row r="19" spans="1:6" s="87" customFormat="1" x14ac:dyDescent="0.25">
      <c r="A19" s="152"/>
      <c r="B19" s="153"/>
      <c r="C19" s="157"/>
      <c r="D19" s="157"/>
      <c r="E19" s="158"/>
      <c r="F19" s="3"/>
    </row>
    <row r="20" spans="1:6" s="87" customFormat="1" x14ac:dyDescent="0.25">
      <c r="A20" s="152"/>
      <c r="B20" s="153"/>
      <c r="C20" s="157"/>
      <c r="D20" s="157"/>
      <c r="E20" s="158"/>
      <c r="F20" s="3"/>
    </row>
    <row r="21" spans="1:6" s="87" customFormat="1" x14ac:dyDescent="0.25">
      <c r="A21" s="152"/>
      <c r="B21" s="153"/>
      <c r="C21" s="157"/>
      <c r="D21" s="157"/>
      <c r="E21" s="158"/>
      <c r="F21" s="3"/>
    </row>
    <row r="22" spans="1:6" s="87" customFormat="1" x14ac:dyDescent="0.25">
      <c r="A22" s="156"/>
      <c r="B22" s="153"/>
      <c r="C22" s="157"/>
      <c r="D22" s="157"/>
      <c r="E22" s="158"/>
      <c r="F22" s="3"/>
    </row>
    <row r="23" spans="1:6" s="87" customFormat="1" x14ac:dyDescent="0.25">
      <c r="A23" s="156"/>
      <c r="B23" s="153"/>
      <c r="C23" s="157"/>
      <c r="D23" s="157"/>
      <c r="E23" s="158"/>
      <c r="F23" s="3"/>
    </row>
    <row r="24" spans="1:6" s="87" customFormat="1" hidden="1" x14ac:dyDescent="0.25">
      <c r="A24" s="134"/>
      <c r="B24" s="131"/>
      <c r="C24" s="135"/>
      <c r="D24" s="135"/>
      <c r="E24" s="136"/>
      <c r="F24" s="3"/>
    </row>
    <row r="25" spans="1:6" ht="34.5" customHeight="1" x14ac:dyDescent="0.25">
      <c r="A25" s="88" t="s">
        <v>151</v>
      </c>
      <c r="B25" s="95">
        <f>SUM(B11:B24)</f>
        <v>0</v>
      </c>
      <c r="C25" s="104" t="str">
        <f>IF(SUBTOTAL(3,B11:B24)=SUBTOTAL(103,B11:B24),'Summary and sign-off'!$A$48,'Summary and sign-off'!$A$49)</f>
        <v>Check - there are no hidden rows with data</v>
      </c>
      <c r="D25" s="177" t="str">
        <f>IF('Summary and sign-off'!F59='Summary and sign-off'!F54,'Summary and sign-off'!A51,'Summary and sign-off'!A50)</f>
        <v>Check - each entry provides sufficient information</v>
      </c>
      <c r="E25" s="177"/>
      <c r="F25" s="37"/>
    </row>
    <row r="26" spans="1:6" ht="14.15" customHeight="1" x14ac:dyDescent="0.25">
      <c r="A26" s="38"/>
      <c r="B26" s="27"/>
      <c r="C26" s="20"/>
      <c r="D26" s="20"/>
      <c r="E26" s="20"/>
      <c r="F26" s="24"/>
    </row>
    <row r="27" spans="1:6" ht="13" x14ac:dyDescent="0.3">
      <c r="A27" s="21" t="s">
        <v>152</v>
      </c>
      <c r="B27" s="20"/>
      <c r="C27" s="20"/>
      <c r="D27" s="20"/>
      <c r="E27" s="20"/>
      <c r="F27" s="24"/>
    </row>
    <row r="28" spans="1:6" ht="12.65" customHeight="1" x14ac:dyDescent="0.25">
      <c r="A28" s="23" t="s">
        <v>131</v>
      </c>
      <c r="B28" s="20"/>
      <c r="C28" s="20"/>
      <c r="D28" s="20"/>
      <c r="E28" s="20"/>
      <c r="F28" s="24"/>
    </row>
    <row r="29" spans="1:6" ht="13" x14ac:dyDescent="0.3">
      <c r="A29" s="23" t="s">
        <v>79</v>
      </c>
      <c r="B29" s="25"/>
      <c r="C29" s="26"/>
      <c r="D29" s="26"/>
      <c r="E29" s="26"/>
      <c r="F29" s="27"/>
    </row>
    <row r="30" spans="1:6" x14ac:dyDescent="0.25">
      <c r="A30" s="31" t="s">
        <v>145</v>
      </c>
      <c r="B30" s="32"/>
      <c r="C30" s="27"/>
      <c r="D30" s="27"/>
      <c r="E30" s="27"/>
      <c r="F30" s="27"/>
    </row>
    <row r="31" spans="1:6" ht="12.75" customHeight="1" x14ac:dyDescent="0.25">
      <c r="A31" s="31" t="s">
        <v>146</v>
      </c>
      <c r="B31" s="39"/>
      <c r="C31" s="33"/>
      <c r="D31" s="33"/>
      <c r="E31" s="33"/>
      <c r="F31" s="33"/>
    </row>
    <row r="32" spans="1:6" x14ac:dyDescent="0.25">
      <c r="A32" s="38"/>
      <c r="B32" s="40"/>
      <c r="C32" s="20"/>
      <c r="D32" s="20"/>
      <c r="E32" s="20"/>
      <c r="F32" s="38"/>
    </row>
    <row r="33" spans="1:6" hidden="1" x14ac:dyDescent="0.25">
      <c r="A33" s="20"/>
      <c r="B33" s="20"/>
      <c r="C33" s="20"/>
      <c r="D33" s="20"/>
      <c r="E33" s="38"/>
    </row>
    <row r="34" spans="1:6" ht="12.75" hidden="1" customHeight="1" x14ac:dyDescent="0.25"/>
    <row r="35" spans="1:6" hidden="1" x14ac:dyDescent="0.25">
      <c r="A35" s="41"/>
      <c r="B35" s="41"/>
      <c r="C35" s="41"/>
      <c r="D35" s="41"/>
      <c r="E35" s="41"/>
      <c r="F35" s="24"/>
    </row>
    <row r="36" spans="1:6" hidden="1" x14ac:dyDescent="0.25">
      <c r="A36" s="41"/>
      <c r="B36" s="41"/>
      <c r="C36" s="41"/>
      <c r="D36" s="41"/>
      <c r="E36" s="41"/>
      <c r="F36" s="24"/>
    </row>
    <row r="37" spans="1:6" hidden="1" x14ac:dyDescent="0.25">
      <c r="A37" s="41"/>
      <c r="B37" s="41"/>
      <c r="C37" s="41"/>
      <c r="D37" s="41"/>
      <c r="E37" s="41"/>
      <c r="F37" s="24"/>
    </row>
    <row r="38" spans="1:6" hidden="1" x14ac:dyDescent="0.25">
      <c r="A38" s="41"/>
      <c r="B38" s="41"/>
      <c r="C38" s="41"/>
      <c r="D38" s="41"/>
      <c r="E38" s="41"/>
      <c r="F38" s="24"/>
    </row>
    <row r="39" spans="1:6" hidden="1" x14ac:dyDescent="0.25">
      <c r="A39" s="41"/>
      <c r="B39" s="41"/>
      <c r="C39" s="41"/>
      <c r="D39" s="41"/>
      <c r="E39" s="41"/>
      <c r="F39" s="24"/>
    </row>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sheetData>
  <sheetProtection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F12" sqref="F12"/>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6" ht="26.25" customHeight="1" x14ac:dyDescent="0.25">
      <c r="A1" s="173" t="s">
        <v>153</v>
      </c>
      <c r="B1" s="173"/>
      <c r="C1" s="173"/>
      <c r="D1" s="173"/>
      <c r="E1" s="173"/>
      <c r="F1" s="173"/>
    </row>
    <row r="2" spans="1:6" ht="21" customHeight="1" x14ac:dyDescent="0.25">
      <c r="A2" s="4" t="s">
        <v>52</v>
      </c>
      <c r="B2" s="176" t="str">
        <f>'Summary and sign-off'!B2:F2</f>
        <v>Te Pūkenga New Zealand Institute of Skills and Technology</v>
      </c>
      <c r="C2" s="176"/>
      <c r="D2" s="176"/>
      <c r="E2" s="176"/>
      <c r="F2" s="176"/>
    </row>
    <row r="3" spans="1:6" ht="21" customHeight="1" x14ac:dyDescent="0.25">
      <c r="A3" s="4" t="s">
        <v>110</v>
      </c>
      <c r="B3" s="176" t="str">
        <f>'Summary and sign-off'!B3:F3</f>
        <v>Stephen Town</v>
      </c>
      <c r="C3" s="176"/>
      <c r="D3" s="176"/>
      <c r="E3" s="176"/>
      <c r="F3" s="176"/>
    </row>
    <row r="4" spans="1:6" ht="21" customHeight="1" x14ac:dyDescent="0.25">
      <c r="A4" s="4" t="s">
        <v>111</v>
      </c>
      <c r="B4" s="176">
        <f>'Summary and sign-off'!B4:F4</f>
        <v>44013</v>
      </c>
      <c r="C4" s="176"/>
      <c r="D4" s="176"/>
      <c r="E4" s="176"/>
      <c r="F4" s="176"/>
    </row>
    <row r="5" spans="1:6" ht="21" customHeight="1" x14ac:dyDescent="0.25">
      <c r="A5" s="4" t="s">
        <v>112</v>
      </c>
      <c r="B5" s="176">
        <f>'Summary and sign-off'!B5:F5</f>
        <v>44377</v>
      </c>
      <c r="C5" s="176"/>
      <c r="D5" s="176"/>
      <c r="E5" s="176"/>
      <c r="F5" s="176"/>
    </row>
    <row r="6" spans="1:6" ht="21" customHeight="1" x14ac:dyDescent="0.25">
      <c r="A6" s="4" t="s">
        <v>154</v>
      </c>
      <c r="B6" s="171" t="s">
        <v>80</v>
      </c>
      <c r="C6" s="171"/>
      <c r="D6" s="171"/>
      <c r="E6" s="171"/>
      <c r="F6" s="171"/>
    </row>
    <row r="7" spans="1:6" ht="21" customHeight="1" x14ac:dyDescent="0.25">
      <c r="A7" s="4" t="s">
        <v>56</v>
      </c>
      <c r="B7" s="171" t="s">
        <v>83</v>
      </c>
      <c r="C7" s="171"/>
      <c r="D7" s="171"/>
      <c r="E7" s="171"/>
      <c r="F7" s="171"/>
    </row>
    <row r="8" spans="1:6" ht="36" customHeight="1" x14ac:dyDescent="0.25">
      <c r="A8" s="180" t="s">
        <v>155</v>
      </c>
      <c r="B8" s="180"/>
      <c r="C8" s="180"/>
      <c r="D8" s="180"/>
      <c r="E8" s="180"/>
      <c r="F8" s="180"/>
    </row>
    <row r="9" spans="1:6" ht="36" customHeight="1" x14ac:dyDescent="0.25">
      <c r="A9" s="188" t="s">
        <v>156</v>
      </c>
      <c r="B9" s="189"/>
      <c r="C9" s="189"/>
      <c r="D9" s="189"/>
      <c r="E9" s="189"/>
      <c r="F9" s="189"/>
    </row>
    <row r="10" spans="1:6" ht="39" customHeight="1" x14ac:dyDescent="0.25">
      <c r="A10" s="35" t="s">
        <v>117</v>
      </c>
      <c r="B10" s="146" t="s">
        <v>157</v>
      </c>
      <c r="C10" s="146" t="s">
        <v>158</v>
      </c>
      <c r="D10" s="146" t="s">
        <v>159</v>
      </c>
      <c r="E10" s="146" t="s">
        <v>160</v>
      </c>
      <c r="F10" s="146" t="s">
        <v>161</v>
      </c>
    </row>
    <row r="11" spans="1:6" s="87" customFormat="1" hidden="1" x14ac:dyDescent="0.25">
      <c r="A11" s="130"/>
      <c r="B11" s="135"/>
      <c r="C11" s="137"/>
      <c r="D11" s="135"/>
      <c r="E11" s="138"/>
      <c r="F11" s="136"/>
    </row>
    <row r="12" spans="1:6" s="87" customFormat="1" x14ac:dyDescent="0.25">
      <c r="A12" s="152">
        <v>44363</v>
      </c>
      <c r="B12" s="159" t="s">
        <v>192</v>
      </c>
      <c r="C12" s="160" t="s">
        <v>96</v>
      </c>
      <c r="D12" s="159" t="s">
        <v>193</v>
      </c>
      <c r="E12" s="161">
        <v>50</v>
      </c>
      <c r="F12" s="162"/>
    </row>
    <row r="13" spans="1:6" s="87" customFormat="1" x14ac:dyDescent="0.25">
      <c r="A13" s="152"/>
      <c r="B13" s="159"/>
      <c r="C13" s="160"/>
      <c r="D13" s="159"/>
      <c r="E13" s="161"/>
      <c r="F13" s="162"/>
    </row>
    <row r="14" spans="1:6" s="87" customFormat="1" x14ac:dyDescent="0.25">
      <c r="A14" s="152"/>
      <c r="B14" s="159"/>
      <c r="C14" s="160"/>
      <c r="D14" s="159"/>
      <c r="E14" s="161"/>
      <c r="F14" s="162"/>
    </row>
    <row r="15" spans="1:6" s="87" customFormat="1" x14ac:dyDescent="0.25">
      <c r="A15" s="152"/>
      <c r="B15" s="159"/>
      <c r="C15" s="160"/>
      <c r="D15" s="159"/>
      <c r="E15" s="161"/>
      <c r="F15" s="162"/>
    </row>
    <row r="16" spans="1:6" s="87" customFormat="1" x14ac:dyDescent="0.25">
      <c r="A16" s="152"/>
      <c r="B16" s="159"/>
      <c r="C16" s="160"/>
      <c r="D16" s="159"/>
      <c r="E16" s="161"/>
      <c r="F16" s="162"/>
    </row>
    <row r="17" spans="1:7" s="87" customFormat="1" x14ac:dyDescent="0.25">
      <c r="A17" s="152"/>
      <c r="B17" s="159"/>
      <c r="C17" s="160"/>
      <c r="D17" s="159"/>
      <c r="E17" s="161"/>
      <c r="F17" s="162"/>
    </row>
    <row r="18" spans="1:7" s="87" customFormat="1" x14ac:dyDescent="0.25">
      <c r="A18" s="152"/>
      <c r="B18" s="159"/>
      <c r="C18" s="160"/>
      <c r="D18" s="159"/>
      <c r="E18" s="161"/>
      <c r="F18" s="162"/>
    </row>
    <row r="19" spans="1:7" s="87" customFormat="1" x14ac:dyDescent="0.25">
      <c r="A19" s="152"/>
      <c r="B19" s="159"/>
      <c r="C19" s="160"/>
      <c r="D19" s="159"/>
      <c r="E19" s="161"/>
      <c r="F19" s="162"/>
    </row>
    <row r="20" spans="1:7" s="87" customFormat="1" x14ac:dyDescent="0.25">
      <c r="A20" s="152"/>
      <c r="B20" s="159"/>
      <c r="C20" s="160"/>
      <c r="D20" s="159"/>
      <c r="E20" s="161"/>
      <c r="F20" s="162"/>
    </row>
    <row r="21" spans="1:7" s="87" customFormat="1" x14ac:dyDescent="0.25">
      <c r="A21" s="152"/>
      <c r="B21" s="159"/>
      <c r="C21" s="160"/>
      <c r="D21" s="159"/>
      <c r="E21" s="161"/>
      <c r="F21" s="162"/>
    </row>
    <row r="22" spans="1:7" s="87" customFormat="1" x14ac:dyDescent="0.25">
      <c r="A22" s="152"/>
      <c r="B22" s="159"/>
      <c r="C22" s="160"/>
      <c r="D22" s="159"/>
      <c r="E22" s="161"/>
      <c r="F22" s="162"/>
    </row>
    <row r="23" spans="1:7" s="87" customFormat="1" x14ac:dyDescent="0.25">
      <c r="A23" s="152"/>
      <c r="B23" s="159"/>
      <c r="C23" s="160"/>
      <c r="D23" s="159"/>
      <c r="E23" s="161"/>
      <c r="F23" s="162"/>
    </row>
    <row r="24" spans="1:7" s="87" customFormat="1" hidden="1" x14ac:dyDescent="0.25">
      <c r="A24" s="130"/>
      <c r="B24" s="135"/>
      <c r="C24" s="137"/>
      <c r="D24" s="135"/>
      <c r="E24" s="138"/>
      <c r="F24" s="136"/>
    </row>
    <row r="25" spans="1:7" ht="34.5" customHeight="1" x14ac:dyDescent="0.25">
      <c r="A25" s="147" t="s">
        <v>162</v>
      </c>
      <c r="B25" s="148" t="s">
        <v>163</v>
      </c>
      <c r="C25" s="149">
        <f>C26+C27</f>
        <v>1</v>
      </c>
      <c r="D25" s="150" t="str">
        <f>IF(SUBTOTAL(3,C11:C24)=SUBTOTAL(103,C11:C24),'Summary and sign-off'!$A$48,'Summary and sign-off'!$A$49)</f>
        <v>Check - there are no hidden rows with data</v>
      </c>
      <c r="E25" s="177" t="str">
        <f>IF('Summary and sign-off'!F60='Summary and sign-off'!F54,'Summary and sign-off'!A52,'Summary and sign-off'!A50)</f>
        <v>Check - each entry provides sufficient information</v>
      </c>
      <c r="F25" s="177"/>
      <c r="G25" s="87"/>
    </row>
    <row r="26" spans="1:7" ht="25.5" customHeight="1" x14ac:dyDescent="0.35">
      <c r="A26" s="89"/>
      <c r="B26" s="90" t="s">
        <v>96</v>
      </c>
      <c r="C26" s="91">
        <f>COUNTIF(C11:C24,'Summary and sign-off'!A45)</f>
        <v>1</v>
      </c>
      <c r="D26" s="17"/>
      <c r="E26" s="18"/>
      <c r="F26" s="19"/>
    </row>
    <row r="27" spans="1:7" ht="25.5" customHeight="1" x14ac:dyDescent="0.35">
      <c r="A27" s="89"/>
      <c r="B27" s="90" t="s">
        <v>97</v>
      </c>
      <c r="C27" s="91">
        <f>COUNTIF(C11:C24,'Summary and sign-off'!A46)</f>
        <v>0</v>
      </c>
      <c r="D27" s="17"/>
      <c r="E27" s="18"/>
      <c r="F27" s="19"/>
    </row>
    <row r="28" spans="1:7" ht="13" x14ac:dyDescent="0.3">
      <c r="A28" s="20"/>
      <c r="B28" s="21"/>
      <c r="C28" s="20"/>
      <c r="D28" s="22"/>
      <c r="E28" s="22"/>
      <c r="F28" s="20"/>
    </row>
    <row r="29" spans="1:7" ht="13" x14ac:dyDescent="0.3">
      <c r="A29" s="21" t="s">
        <v>152</v>
      </c>
      <c r="B29" s="21"/>
      <c r="C29" s="21"/>
      <c r="D29" s="21"/>
      <c r="E29" s="21"/>
      <c r="F29" s="21"/>
    </row>
    <row r="30" spans="1:7" ht="12.65" customHeight="1" x14ac:dyDescent="0.25">
      <c r="A30" s="23" t="s">
        <v>131</v>
      </c>
      <c r="B30" s="20"/>
      <c r="C30" s="20"/>
      <c r="D30" s="20"/>
      <c r="E30" s="20"/>
      <c r="F30" s="24"/>
    </row>
    <row r="31" spans="1:7" ht="13" x14ac:dyDescent="0.3">
      <c r="A31" s="23" t="s">
        <v>79</v>
      </c>
      <c r="B31" s="25"/>
      <c r="C31" s="26"/>
      <c r="D31" s="26"/>
      <c r="E31" s="26"/>
      <c r="F31" s="27"/>
    </row>
    <row r="32" spans="1:7" ht="13" x14ac:dyDescent="0.3">
      <c r="A32" s="23" t="s">
        <v>164</v>
      </c>
      <c r="B32" s="28"/>
      <c r="C32" s="28"/>
      <c r="D32" s="28"/>
      <c r="E32" s="28"/>
      <c r="F32" s="28"/>
    </row>
    <row r="33" spans="1:6" ht="12.75" customHeight="1" x14ac:dyDescent="0.25">
      <c r="A33" s="23" t="s">
        <v>165</v>
      </c>
      <c r="B33" s="20"/>
      <c r="C33" s="20"/>
      <c r="D33" s="20"/>
      <c r="E33" s="20"/>
      <c r="F33" s="20"/>
    </row>
    <row r="34" spans="1:6" ht="13" customHeight="1" x14ac:dyDescent="0.25">
      <c r="A34" s="29" t="s">
        <v>166</v>
      </c>
      <c r="B34" s="30"/>
      <c r="C34" s="30"/>
      <c r="D34" s="30"/>
      <c r="E34" s="30"/>
      <c r="F34" s="30"/>
    </row>
    <row r="35" spans="1:6" x14ac:dyDescent="0.25">
      <c r="A35" s="31" t="s">
        <v>167</v>
      </c>
      <c r="B35" s="32"/>
      <c r="C35" s="27"/>
      <c r="D35" s="27"/>
      <c r="E35" s="27"/>
      <c r="F35" s="27"/>
    </row>
    <row r="36" spans="1:6" ht="12.75" customHeight="1" x14ac:dyDescent="0.25">
      <c r="A36" s="31" t="s">
        <v>146</v>
      </c>
      <c r="B36" s="23"/>
      <c r="C36" s="33"/>
      <c r="D36" s="33"/>
      <c r="E36" s="33"/>
      <c r="F36" s="33"/>
    </row>
    <row r="37" spans="1:6" ht="12.75" customHeight="1" x14ac:dyDescent="0.25">
      <c r="A37" s="23"/>
      <c r="B37" s="23"/>
      <c r="C37" s="33"/>
      <c r="D37" s="33"/>
      <c r="E37" s="33"/>
      <c r="F37" s="33"/>
    </row>
    <row r="38" spans="1:6" ht="12.75" hidden="1" customHeight="1" x14ac:dyDescent="0.25">
      <c r="A38" s="23"/>
      <c r="B38" s="23"/>
      <c r="C38" s="33"/>
      <c r="D38" s="33"/>
      <c r="E38" s="33"/>
      <c r="F38" s="33"/>
    </row>
    <row r="39" spans="1:6" hidden="1" x14ac:dyDescent="0.25"/>
    <row r="40" spans="1:6" hidden="1" x14ac:dyDescent="0.25"/>
    <row r="41" spans="1:6" ht="13" hidden="1" x14ac:dyDescent="0.3">
      <c r="A41" s="21"/>
      <c r="B41" s="21"/>
      <c r="C41" s="21"/>
      <c r="D41" s="21"/>
      <c r="E41" s="21"/>
      <c r="F41" s="21"/>
    </row>
    <row r="42" spans="1:6" ht="13" hidden="1" x14ac:dyDescent="0.3">
      <c r="A42" s="21"/>
      <c r="B42" s="21"/>
      <c r="C42" s="21"/>
      <c r="D42" s="21"/>
      <c r="E42" s="21"/>
      <c r="F42" s="21"/>
    </row>
    <row r="43" spans="1:6" ht="13" hidden="1" x14ac:dyDescent="0.3">
      <c r="A43" s="21"/>
      <c r="B43" s="21"/>
      <c r="C43" s="21"/>
      <c r="D43" s="21"/>
      <c r="E43" s="21"/>
      <c r="F43" s="21"/>
    </row>
    <row r="44" spans="1:6" ht="13" hidden="1" x14ac:dyDescent="0.3">
      <c r="A44" s="21"/>
      <c r="B44" s="21"/>
      <c r="C44" s="21"/>
      <c r="D44" s="21"/>
      <c r="E44" s="21"/>
      <c r="F44" s="21"/>
    </row>
    <row r="45" spans="1:6" ht="13" hidden="1" x14ac:dyDescent="0.3">
      <c r="A45" s="21"/>
      <c r="B45" s="21"/>
      <c r="C45" s="21"/>
      <c r="D45" s="21"/>
      <c r="E45" s="21"/>
      <c r="F45" s="21"/>
    </row>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sheetData>
  <sheetProtection sheet="1" formatCells="0" insertRows="0" deleteRows="0"/>
  <dataConsolidate link="1"/>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Leanne Milligan</cp:lastModifiedBy>
  <cp:revision/>
  <dcterms:created xsi:type="dcterms:W3CDTF">2010-10-17T20:59:02Z</dcterms:created>
  <dcterms:modified xsi:type="dcterms:W3CDTF">2021-07-22T03:21:52Z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