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https://mhud.sharepoint.com/sites/dms-CE/expenses/20-21 CE Expenses folder/"/>
    </mc:Choice>
  </mc:AlternateContent>
  <xr:revisionPtr revIDLastSave="0" documentId="8_{A01960EA-F0BC-40E5-B0A6-8B5665D5BB9D}" xr6:coauthVersionLast="47" xr6:coauthVersionMax="47" xr10:uidLastSave="{00000000-0000-0000-0000-000000000000}"/>
  <bookViews>
    <workbookView xWindow="-120" yWindow="-120" windowWidth="29040" windowHeight="15840" activeTab="4"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expenses'!$A$1:$E$32</definedName>
    <definedName name="_xlnm.Print_Area" localSheetId="4">'Gifts and benefits'!$A$1:$F$19</definedName>
    <definedName name="_xlnm.Print_Area" localSheetId="2">Hospitality!$A$1:$E$16</definedName>
    <definedName name="_xlnm.Print_Area" localSheetId="0">'Summary and sign-off'!$A$1:$F$18</definedName>
    <definedName name="_xlnm.Print_Area" localSheetId="1">Travel!$A$1:$E$90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9" i="1" l="1"/>
  <c r="B87" i="1" l="1"/>
  <c r="B6" i="13" l="1"/>
  <c r="E55" i="13"/>
  <c r="C55" i="13"/>
  <c r="C18" i="4"/>
  <c r="C17" i="4"/>
  <c r="B55" i="13" l="1"/>
  <c r="B54" i="13"/>
  <c r="D54" i="13"/>
  <c r="B53" i="13"/>
  <c r="D53" i="13"/>
  <c r="D52" i="13"/>
  <c r="B52" i="13"/>
  <c r="D51" i="13"/>
  <c r="B51" i="13"/>
  <c r="D50" i="13"/>
  <c r="B50" i="13"/>
  <c r="B2" i="4"/>
  <c r="B3" i="4"/>
  <c r="B2" i="3"/>
  <c r="B3" i="3"/>
  <c r="B2" i="2"/>
  <c r="B3" i="2"/>
  <c r="B2" i="1"/>
  <c r="B3" i="1"/>
  <c r="F53" i="13" l="1"/>
  <c r="F55" i="13"/>
  <c r="F54" i="13"/>
  <c r="F52" i="13"/>
  <c r="F51" i="13"/>
  <c r="F50" i="13"/>
  <c r="C13" i="13"/>
  <c r="C12" i="13"/>
  <c r="C11" i="13"/>
  <c r="C16" i="13" l="1"/>
  <c r="C17" i="13"/>
  <c r="B5" i="4" l="1"/>
  <c r="B4" i="4"/>
  <c r="B5" i="3"/>
  <c r="B4" i="3"/>
  <c r="B5" i="2"/>
  <c r="B4" i="2"/>
  <c r="B5" i="1"/>
  <c r="B4" i="1"/>
  <c r="C15" i="13" l="1"/>
  <c r="F12" i="13" l="1"/>
  <c r="C16" i="4"/>
  <c r="F11" i="13" s="1"/>
  <c r="F13" i="13" l="1"/>
  <c r="B17" i="13"/>
  <c r="B16" i="13"/>
  <c r="B16" i="1"/>
  <c r="B15" i="13" l="1"/>
  <c r="B89" i="1"/>
  <c r="B31" i="3"/>
  <c r="B13" i="13" s="1"/>
  <c r="B15" i="2"/>
  <c r="B12" i="13" s="1"/>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<sst xmlns="http://schemas.openxmlformats.org/spreadsheetml/2006/main" count="345" uniqueCount="196">
  <si>
    <t>Hospitality</t>
  </si>
  <si>
    <t>Gifts and benefits</t>
  </si>
  <si>
    <t xml:space="preserve">Organisation Name </t>
  </si>
  <si>
    <t>Agency totals check</t>
  </si>
  <si>
    <t>This disclosure has not yet been approved by the Chief Executive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</si>
  <si>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</si>
  <si>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</si>
  <si>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</si>
  <si>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</si>
  <si>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</si>
  <si>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</si>
  <si>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</si>
  <si>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</si>
  <si>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</si>
  <si>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</si>
  <si>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</si>
  <si>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</si>
  <si>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</si>
  <si>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</si>
  <si>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</si>
  <si>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</si>
  <si>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</si>
  <si>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</si>
  <si>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</si>
  <si>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</si>
  <si>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</si>
  <si>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</si>
  <si>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</si>
  <si>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</si>
  <si>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</si>
  <si>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</si>
  <si>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</si>
  <si>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</si>
  <si>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</si>
  <si>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</si>
  <si>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</si>
  <si>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</si>
  <si>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</si>
  <si>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</si>
  <si>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</si>
  <si>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</si>
  <si>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</si>
  <si>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</si>
  <si>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</si>
  <si>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</si>
  <si>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</si>
  <si>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</si>
  <si>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</si>
  <si>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</si>
  <si>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</si>
  <si>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</si>
  <si>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</si>
  <si>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</si>
  <si>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</si>
  <si>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</si>
  <si>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</si>
  <si>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</si>
  <si>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</si>
  <si>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</si>
  <si>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</si>
  <si>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</si>
  <si>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</si>
  <si>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t>Subtotal - domestic travel</t>
  </si>
  <si>
    <r>
      <t xml:space="preserve">Local Travel    </t>
    </r>
    <r>
      <rPr>
        <sz val="12"/>
        <color theme="0"/>
        <rFont val="Arial"/>
        <family val="2"/>
      </rPr>
      <t>(within City, excluding travel to airport)</t>
    </r>
  </si>
  <si>
    <r>
      <t xml:space="preserve">Type of expense
</t>
    </r>
    <r>
      <rPr>
        <sz val="10"/>
        <color theme="0"/>
        <rFont val="Arial"/>
        <family val="2"/>
      </rPr>
      <t>(e.g. taxi, parking, bus)</t>
    </r>
  </si>
  <si>
    <t>Subtotal - local travel</t>
  </si>
  <si>
    <t>Total travel expenses</t>
  </si>
  <si>
    <t>All hospitality expenses provided by the chief executive in the context of his/her job to anyone external to the Public Service or statutory Crown entities.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</si>
  <si>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</si>
  <si>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</si>
  <si>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</si>
  <si>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</si>
  <si>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</si>
  <si>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</si>
  <si>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</si>
  <si>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</si>
  <si>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</si>
  <si>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</si>
  <si>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</si>
  <si>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</si>
  <si>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</si>
  <si>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</si>
  <si>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</si>
  <si>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</si>
  <si>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</si>
  <si>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</si>
  <si>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</si>
  <si>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Type here who else has approved this disclosure</t>
  </si>
  <si>
    <t xml:space="preserve">Ministry of Housing and Urban Development </t>
  </si>
  <si>
    <t>Andrew Crisp</t>
  </si>
  <si>
    <t>Brent Healy, Acting Chief Financial Officer</t>
  </si>
  <si>
    <t>Chief Executive Expenses, Gifts and Benefits Disclosure - summary &amp; sign-off</t>
  </si>
  <si>
    <t>Chief Executive approval</t>
  </si>
  <si>
    <t>NO INTERNATIONAL TRAVEL EXPENSES TO DISCLOSE FOR THIS PERIOD</t>
  </si>
  <si>
    <t>Date(s)</t>
  </si>
  <si>
    <t>Return flights: Wellington-Auckland</t>
  </si>
  <si>
    <t>Auckland</t>
  </si>
  <si>
    <t>Wellington</t>
  </si>
  <si>
    <t>Taxi transfer: Wellington Airport to home</t>
  </si>
  <si>
    <t>Wellington Airport parking (1 day)</t>
  </si>
  <si>
    <t>5-6 November 2020</t>
  </si>
  <si>
    <t>Multi-stop flights: Wellington-Auckland-Kerikeri-Wellington</t>
  </si>
  <si>
    <t>Kerikeri</t>
  </si>
  <si>
    <t>17-19 November 2020</t>
  </si>
  <si>
    <t>Wellington Airport parking (3 days)</t>
  </si>
  <si>
    <t>Taxi transfer: Auckland Airport to Auckland CBD (accommodation)</t>
  </si>
  <si>
    <t xml:space="preserve">Auckland </t>
  </si>
  <si>
    <t xml:space="preserve">Accommodation (3 nights) </t>
  </si>
  <si>
    <t>17-18 December 2020</t>
  </si>
  <si>
    <t>24-26 February 2021</t>
  </si>
  <si>
    <t>Return flights: Wellington-Napier/Hastings</t>
  </si>
  <si>
    <t>Hastings</t>
  </si>
  <si>
    <t xml:space="preserve">Accommodation (2 nights) </t>
  </si>
  <si>
    <t>11-14 March 2021</t>
  </si>
  <si>
    <t>29-30 March 2021</t>
  </si>
  <si>
    <t>Wellington Airport parking (2 days)</t>
  </si>
  <si>
    <t>8-9 April 2021</t>
  </si>
  <si>
    <t>Return flights: Wellington-Christchurch</t>
  </si>
  <si>
    <t xml:space="preserve">Christchurch </t>
  </si>
  <si>
    <t xml:space="preserve">Accommodation (1 night) </t>
  </si>
  <si>
    <t>22-23 April 2021</t>
  </si>
  <si>
    <t>13-14 May 2021</t>
  </si>
  <si>
    <t>Wellington Airport parking (1.5 days)</t>
  </si>
  <si>
    <t>10-11 June 2021</t>
  </si>
  <si>
    <t>28-29 June 2021</t>
  </si>
  <si>
    <t>Uber transfer</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</si>
  <si>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</si>
  <si>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</si>
  <si>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</si>
  <si>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 xml:space="preserve">Taxi transfer: Home to Wellington Airport </t>
  </si>
  <si>
    <t>Hospitality Offered to Third Parties</t>
  </si>
  <si>
    <t>NO HOSPITALITY PROVIDED</t>
  </si>
  <si>
    <t>Professional development (July)</t>
  </si>
  <si>
    <t xml:space="preserve">Cell phone &amp; data charges </t>
  </si>
  <si>
    <t>Monthly operating cost - July</t>
  </si>
  <si>
    <t>Monthly operating cost - August</t>
  </si>
  <si>
    <t>Professional development (September)</t>
  </si>
  <si>
    <t>Monthly operating cost - September</t>
  </si>
  <si>
    <t xml:space="preserve">Wellington </t>
  </si>
  <si>
    <t>Monthly operating cost - October</t>
  </si>
  <si>
    <t>Monthly operating cost - November</t>
  </si>
  <si>
    <t>Professional development (December)</t>
  </si>
  <si>
    <t>Monthly operating cost - December</t>
  </si>
  <si>
    <t>Monthly operating cost - January</t>
  </si>
  <si>
    <t>Monthly operating cost - February</t>
  </si>
  <si>
    <t>Monthly operating cost - March</t>
  </si>
  <si>
    <t>Monthly operating cost - April</t>
  </si>
  <si>
    <t>Professional development (31 March &amp; 12 May)</t>
  </si>
  <si>
    <t>Monthly operating cost - May</t>
  </si>
  <si>
    <t>Monthly operating cost - June</t>
  </si>
  <si>
    <t>Professional development (June)</t>
  </si>
  <si>
    <t>Working dinner</t>
  </si>
  <si>
    <t>BRANZ Board</t>
  </si>
  <si>
    <t>$75.00 </t>
  </si>
  <si>
    <t>Harbour cruise and refreshments</t>
  </si>
  <si>
    <t xml:space="preserve">Speaking at National Māori Housing conference </t>
  </si>
  <si>
    <t>Taxi transfer: Auckland (accommodation) to Auckland CBD (stakeholder meeting)</t>
  </si>
  <si>
    <t xml:space="preserve">Taxi transfer: Auckland CBD (Auckland Policy Office) to Auckland Airport </t>
  </si>
  <si>
    <t xml:space="preserve">Taxi transfer: Auckland Airport to Auckland CBD (Auckland Policy Office) </t>
  </si>
  <si>
    <t xml:space="preserve">Visit to HUD staff in the Auckland Policy Office and stakeholder meetings </t>
  </si>
  <si>
    <t>ReBuilding Nations symposium and stakeholder meetings</t>
  </si>
  <si>
    <t xml:space="preserve">Board meeting; stakeholder meetings and visit to HUD staff in the Auckland Policy Office  </t>
  </si>
  <si>
    <t>Stakeholder meetings</t>
  </si>
  <si>
    <t>Board meeting and stakeholder meeting</t>
  </si>
  <si>
    <t>Stakeholder meetings in Kaitaia</t>
  </si>
  <si>
    <t>Kaitaia</t>
  </si>
  <si>
    <r>
      <t>Cell phone &amp; data charges (</t>
    </r>
    <r>
      <rPr>
        <i/>
        <sz val="10"/>
        <rFont val="Arial"/>
        <family val="2"/>
      </rPr>
      <t>provider change to allow full coverage)</t>
    </r>
  </si>
  <si>
    <t>Visit to HUD staff in the Auckland Policy Office</t>
  </si>
  <si>
    <t xml:space="preserve">Stakeholder meetings and visit to HUD staff in the Auckland Policy Office </t>
  </si>
  <si>
    <t xml:space="preserve">Taxi transfer: Auckland CBD to Auckland Airport </t>
  </si>
  <si>
    <t xml:space="preserve">Attending tangihanga of senior public servant </t>
  </si>
  <si>
    <t>Stakeholder meeting and development site visits</t>
  </si>
  <si>
    <t>Construction sector meeting</t>
  </si>
  <si>
    <t>Multi-stop flights: Wellington-Rotorua-Auckland-Wellington</t>
  </si>
  <si>
    <t>Kaitaia and Kerikeri</t>
  </si>
  <si>
    <t>Rotorua and Auckland</t>
  </si>
  <si>
    <r>
      <t xml:space="preserve">Stakeholder visits </t>
    </r>
    <r>
      <rPr>
        <i/>
        <sz val="10"/>
        <rFont val="Arial"/>
        <family val="2"/>
      </rPr>
      <t>(Note: Auckland to Kerikeri flight turned back due to weather conditions)</t>
    </r>
  </si>
  <si>
    <t xml:space="preserve">Wellington CBD (senior leadership team meeting) to home </t>
  </si>
  <si>
    <t xml:space="preserve">Uber transfer: Henderson (symposium venue) to Auckland CBD (Auckland Policy Office) </t>
  </si>
  <si>
    <t>Taxi transfer: Auckland CBD (Auckland Policy Office) to Manurewa (stakeholder meeting)</t>
  </si>
  <si>
    <t xml:space="preserve">Taxi transfer: Manurewa (stakeholder meeting) to Auckland Airport </t>
  </si>
  <si>
    <t xml:space="preserve">Taxi transfer:  Auckland CBD (Auckland Policy Office) to Auckland Airport </t>
  </si>
  <si>
    <t xml:space="preserve">Taxi transfer: Wellington CBD (HUD office) to Wellington Airport </t>
  </si>
  <si>
    <t>Uber transfer: Auckland CBD (Auckland Policy Office) to  North Shore (stakeholder meeting)</t>
  </si>
  <si>
    <t xml:space="preserve">Taxi transfer: North Shore (stakeholder meeting) to Auckland CBD (Auckland Policy Office) </t>
  </si>
  <si>
    <t>Uber transfer: Parnell (stakeholder meeting) to Auckland CBD (stakeholder meeting)</t>
  </si>
  <si>
    <t>Uber transfer: Auckland CBD (stakeholder meeting) to Newmarket (Board meeting)</t>
  </si>
  <si>
    <t>Uber transfer: Newmarket (Board meeting) to Auckland CBD (Auckland Policy Office)</t>
  </si>
  <si>
    <t>Taxi transfer: Christchurch Airport to Christchurch CBD (accommodation)</t>
  </si>
  <si>
    <t xml:space="preserve">Taxi transfer: Christchurch CBD (sector meeting) to Christchurch Airport </t>
  </si>
  <si>
    <t>Uber transfer: Auckland CBD (accommodation) to Newmarket (Board meeting)</t>
  </si>
  <si>
    <t xml:space="preserve">Construction Sector Accord stakeholder engagement with BRANZ Board </t>
  </si>
  <si>
    <t xml:space="preserve">Stakeholder meetings; staff meetings and end of year event with HUD Auckland Policy Office staff </t>
  </si>
  <si>
    <t xml:space="preserve">Taxi transfer: Newmarket (Board meeting) to Auckland Airport </t>
  </si>
  <si>
    <t>Iron Duke Partners Ltd</t>
  </si>
  <si>
    <t>Other sign-off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</si>
</sst>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i/>
      <sz val="10"/>
      <name val="Arial"/>
      <family val="2"/>
    </font>
    <font>
      <sz val="10"/>
      <color theme="5"/>
      <name val="Arial"/>
      <family val="2"/>
    </font>
    <font>
      <b/>
      <sz val="10"/>
      <color rgb="FFFF0000"/>
      <name val="Arial"/>
      <family val="2"/>
    </font>
    <font>
      <sz val="9"/>
      <color theme="3" tint="0.39997558519241921"/>
      <name val="Arial"/>
      <family val="2"/>
    </font>
    <font>
      <b/>
      <sz val="10"/>
      <color theme="3" tint="0.39997558519241921"/>
      <name val="Arial"/>
      <family val="2"/>
    </font>
    <font>
      <sz val="10"/>
      <color rgb="FFFF0000"/>
      <name val="Arial"/>
      <family val="2"/>
    </font>
    <font>
      <sz val="9"/>
      <color rgb="FFFF0000"/>
      <name val="Arial"/>
      <family val="2"/>
    </font>
    <font>
      <sz val="8"/>
      <color theme="1"/>
      <name val="Arial"/>
      <family val="2"/>
    </font>
    <font>
      <b/>
      <sz val="9"/>
      <color rgb="FFFF0000"/>
      <name val="Arial"/>
      <family val="2"/>
    </font>
    <font>
      <sz val="1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8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27" fillId="3" borderId="0" xfId="0" applyFont="1" applyFill="1" applyBorder="1" applyAlignment="1" applyProtection="1">
      <alignment horizontal="center" vertical="center" wrapText="1"/>
    </xf>
    <xf numFmtId="167" fontId="17" fillId="10" borderId="3" xfId="0" applyNumberFormat="1" applyFont="1" applyFill="1" applyBorder="1" applyAlignment="1" applyProtection="1">
      <alignment vertical="center"/>
      <protection locked="0"/>
    </xf>
    <xf numFmtId="167" fontId="11" fillId="10" borderId="3" xfId="0" applyNumberFormat="1" applyFont="1" applyFill="1" applyBorder="1" applyAlignment="1" applyProtection="1">
      <alignment horizontal="left"/>
      <protection locked="0"/>
    </xf>
    <xf numFmtId="166" fontId="11" fillId="10" borderId="10" xfId="0" applyNumberFormat="1" applyFont="1" applyFill="1" applyBorder="1" applyAlignment="1">
      <alignment horizontal="left"/>
    </xf>
    <xf numFmtId="0" fontId="11" fillId="10" borderId="4" xfId="0" applyFont="1" applyFill="1" applyBorder="1" applyAlignment="1" applyProtection="1">
      <alignment wrapText="1"/>
      <protection locked="0"/>
    </xf>
    <xf numFmtId="166" fontId="0" fillId="10" borderId="4" xfId="0" applyNumberFormat="1" applyFill="1" applyBorder="1" applyAlignment="1">
      <alignment horizontal="left"/>
    </xf>
    <xf numFmtId="0" fontId="11" fillId="10" borderId="5" xfId="0" applyFont="1" applyFill="1" applyBorder="1" applyAlignment="1" applyProtection="1">
      <alignment wrapText="1"/>
      <protection locked="0"/>
    </xf>
    <xf numFmtId="166" fontId="11" fillId="10" borderId="4" xfId="0" applyNumberFormat="1" applyFont="1" applyFill="1" applyBorder="1" applyAlignment="1">
      <alignment horizontal="left"/>
    </xf>
    <xf numFmtId="0" fontId="0" fillId="0" borderId="0" xfId="0" applyAlignment="1">
      <alignment wrapText="1"/>
    </xf>
    <xf numFmtId="167" fontId="29" fillId="10" borderId="3" xfId="0" applyNumberFormat="1" applyFont="1" applyFill="1" applyBorder="1" applyAlignment="1" applyProtection="1">
      <alignment horizontal="left"/>
      <protection locked="0"/>
    </xf>
    <xf numFmtId="0" fontId="29" fillId="10" borderId="4" xfId="0" applyFont="1" applyFill="1" applyBorder="1" applyAlignment="1" applyProtection="1">
      <alignment wrapText="1"/>
      <protection locked="0"/>
    </xf>
    <xf numFmtId="164" fontId="11" fillId="10" borderId="4" xfId="0" applyNumberFormat="1" applyFont="1" applyFill="1" applyBorder="1" applyAlignment="1" applyProtection="1">
      <alignment horizontal="left" vertical="center" wrapText="1"/>
      <protection locked="0"/>
    </xf>
    <xf numFmtId="0" fontId="30" fillId="0" borderId="0" xfId="0" applyFont="1" applyAlignment="1">
      <alignment wrapText="1"/>
    </xf>
    <xf numFmtId="0" fontId="11" fillId="10" borderId="8" xfId="0" applyFont="1" applyFill="1" applyBorder="1" applyAlignment="1" applyProtection="1">
      <alignment wrapText="1"/>
      <protection locked="0"/>
    </xf>
    <xf numFmtId="0" fontId="32" fillId="0" borderId="0" xfId="0" applyFont="1" applyAlignment="1" applyProtection="1">
      <alignment wrapText="1"/>
      <protection locked="0"/>
    </xf>
    <xf numFmtId="0" fontId="11" fillId="10" borderId="3" xfId="0" applyFont="1" applyFill="1" applyBorder="1" applyAlignment="1" applyProtection="1">
      <alignment wrapText="1"/>
      <protection locked="0"/>
    </xf>
    <xf numFmtId="0" fontId="30" fillId="0" borderId="0" xfId="0" applyFont="1" applyAlignment="1" applyProtection="1">
      <alignment wrapText="1"/>
      <protection locked="0"/>
    </xf>
    <xf numFmtId="0" fontId="35" fillId="0" borderId="0" xfId="0" applyFont="1" applyAlignment="1" applyProtection="1">
      <alignment wrapText="1"/>
      <protection locked="0"/>
    </xf>
    <xf numFmtId="0" fontId="0" fillId="10" borderId="0" xfId="0" applyFill="1" applyProtection="1">
      <protection locked="0"/>
    </xf>
    <xf numFmtId="164" fontId="16" fillId="3" borderId="0" xfId="0" applyNumberFormat="1" applyFont="1" applyFill="1" applyBorder="1" applyAlignment="1" applyProtection="1">
      <alignment horizontal="left" vertical="center"/>
    </xf>
    <xf numFmtId="167" fontId="11" fillId="10" borderId="3" xfId="0" applyNumberFormat="1" applyFont="1" applyFill="1" applyBorder="1" applyAlignment="1" applyProtection="1">
      <alignment horizontal="left" vertical="center"/>
      <protection locked="0"/>
    </xf>
    <xf numFmtId="164" fontId="15" fillId="3" borderId="0" xfId="0" applyNumberFormat="1" applyFont="1" applyFill="1" applyBorder="1" applyAlignment="1" applyProtection="1">
      <alignment horizontal="left" vertical="center"/>
    </xf>
    <xf numFmtId="0" fontId="33" fillId="0" borderId="0" xfId="0" applyFont="1" applyAlignment="1" applyProtection="1">
      <alignment wrapText="1"/>
      <protection locked="0"/>
    </xf>
    <xf numFmtId="164" fontId="15" fillId="3" borderId="0" xfId="0" applyNumberFormat="1" applyFont="1" applyFill="1" applyBorder="1" applyAlignment="1" applyProtection="1">
      <alignment horizontal="left" vertical="center" wrapText="1" readingOrder="1"/>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30" fillId="0" borderId="0" xfId="0" applyFont="1" applyProtection="1">
      <protection locked="0"/>
    </xf>
    <xf numFmtId="164" fontId="0" fillId="10" borderId="4" xfId="0" applyNumberFormat="1" applyFill="1" applyBorder="1" applyAlignment="1" applyProtection="1">
      <alignment horizontal="left" vertical="center" wrapText="1"/>
      <protection locked="0"/>
    </xf>
    <xf numFmtId="0" fontId="36" fillId="0" borderId="0" xfId="0" applyFont="1" applyAlignment="1" applyProtection="1">
      <alignment wrapText="1"/>
      <protection locked="0"/>
    </xf>
    <xf numFmtId="0" fontId="11" fillId="10" borderId="4" xfId="0" applyFont="1" applyFill="1" applyBorder="1" applyAlignment="1" applyProtection="1">
      <alignment horizontal="left" vertical="center" wrapText="1"/>
      <protection locked="0"/>
    </xf>
    <xf numFmtId="0" fontId="11" fillId="10" borderId="5" xfId="0" applyFont="1" applyFill="1" applyBorder="1" applyAlignment="1" applyProtection="1">
      <alignment horizontal="left" vertical="center" wrapText="1"/>
      <protection locked="0"/>
    </xf>
    <xf numFmtId="0" fontId="31" fillId="0" borderId="0" xfId="0" applyFont="1" applyAlignment="1" applyProtection="1">
      <alignment wrapText="1"/>
      <protection locked="0"/>
    </xf>
    <xf numFmtId="0" fontId="34" fillId="0" borderId="0" xfId="0" applyFont="1" applyAlignment="1" applyProtection="1">
      <alignment wrapText="1"/>
      <protection locked="0"/>
    </xf>
    <xf numFmtId="8" fontId="0" fillId="10" borderId="0" xfId="0" applyNumberFormat="1" applyFill="1" applyAlignment="1" applyProtection="1">
      <alignment horizontal="left"/>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37" fillId="10" borderId="2" xfId="0" applyFont="1" applyFill="1" applyBorder="1" applyAlignment="1" applyProtection="1">
      <alignment horizontal="left" vertical="center" wrapText="1" readingOrder="1"/>
      <protection locked="0"/>
    </xf>
    <xf numFmtId="167" fontId="37"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6"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266700</xdr:colOff>
      <xdr:row>24</xdr:row>
      <xdr:rowOff>142875</xdr:rowOff>
    </xdr:from>
    <xdr:ext cx="184731" cy="264560"/>
    <xdr:sp macro="" textlink="">
      <xdr:nvSpPr>
        <xdr:cNvPr id="2" name="TextBox 1">
          <a:extLst>
            <a:ext uri="{FF2B5EF4-FFF2-40B4-BE49-F238E27FC236}">
              <a16:creationId xmlns:a16="http://schemas.microsoft.com/office/drawing/2014/main" id="{D010A29E-CBFF-4A0E-A188-A9C69E7804D3}"/>
            </a:ext>
          </a:extLst>
        </xdr:cNvPr>
        <xdr:cNvSpPr txBox="1"/>
      </xdr:nvSpPr>
      <xdr:spPr>
        <a:xfrm>
          <a:off x="2647950" y="53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56"/>
  <sheetViews>
    <sheetView zoomScaleNormal="100" workbookViewId="0">
      <selection activeCell="A8" sqref="A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10.7109375" style="16" customWidth="1"/>
    <col min="8" max="11" width="9.140625" style="16" hidden="1" customWidth="1"/>
    <col min="12" max="16384" width="9.140625" style="16" hidden="1"/>
  </cols>
  <sheetData>
    <row r="1" spans="1:11" ht="26.25" customHeight="1" x14ac:dyDescent="0.2">
      <c r="A1" s="166" t="s">
        <v>91</v>
      </c>
      <c r="B1" s="166"/>
      <c r="C1" s="166"/>
      <c r="D1" s="166"/>
      <c r="E1" s="166"/>
      <c r="F1" s="166"/>
      <c r="G1" s="36"/>
      <c r="H1" s="36"/>
      <c r="I1" s="36"/>
      <c r="J1" s="36"/>
      <c r="K1" s="36"/>
    </row>
    <row r="2" spans="1:11" ht="21" customHeight="1" x14ac:dyDescent="0.2">
      <c r="A2" s="4" t="s">
        <v>2</v>
      </c>
      <c r="B2" s="167" t="s">
        <v>88</v>
      </c>
      <c r="C2" s="167"/>
      <c r="D2" s="167"/>
      <c r="E2" s="167"/>
      <c r="F2" s="167"/>
      <c r="G2" s="36"/>
      <c r="H2" s="36"/>
      <c r="I2" s="36"/>
      <c r="J2" s="36"/>
      <c r="K2" s="36"/>
    </row>
    <row r="3" spans="1:11" ht="21" customHeight="1" x14ac:dyDescent="0.2">
      <c r="A3" s="4" t="s">
        <v>50</v>
      </c>
      <c r="B3" s="167" t="s">
        <v>89</v>
      </c>
      <c r="C3" s="167"/>
      <c r="D3" s="167"/>
      <c r="E3" s="167"/>
      <c r="F3" s="167"/>
      <c r="G3" s="36"/>
      <c r="H3" s="36"/>
      <c r="I3" s="36"/>
      <c r="J3" s="36"/>
      <c r="K3" s="36"/>
    </row>
    <row r="4" spans="1:11" ht="21" customHeight="1" x14ac:dyDescent="0.2">
      <c r="A4" s="4" t="s">
        <v>51</v>
      </c>
      <c r="B4" s="168">
        <v>44013</v>
      </c>
      <c r="C4" s="168"/>
      <c r="D4" s="168"/>
      <c r="E4" s="168"/>
      <c r="F4" s="168"/>
      <c r="G4" s="36"/>
      <c r="H4" s="36"/>
      <c r="I4" s="36"/>
      <c r="J4" s="36"/>
      <c r="K4" s="36"/>
    </row>
    <row r="5" spans="1:11" ht="21" customHeight="1" x14ac:dyDescent="0.2">
      <c r="A5" s="4" t="s">
        <v>52</v>
      </c>
      <c r="B5" s="168">
        <v>44377</v>
      </c>
      <c r="C5" s="168"/>
      <c r="D5" s="168"/>
      <c r="E5" s="168"/>
      <c r="F5" s="168"/>
      <c r="G5" s="36"/>
      <c r="H5" s="36"/>
      <c r="I5" s="36"/>
      <c r="J5" s="36"/>
      <c r="K5" s="36"/>
    </row>
    <row r="6" spans="1:11" ht="21" customHeight="1" x14ac:dyDescent="0.2">
      <c r="A6" s="4" t="s">
        <v>3</v>
      </c>
      <c r="B6" s="165" t="str">
        <f>IF(AND(Travel!B7&lt;&gt;A25,Hospitality!B7&lt;&gt;A25,'All other expenses'!B7&lt;&gt;A25,'Gifts and benefits'!B7&lt;&gt;A25),A26,IF(AND(Travel!B7=A25,Hospitality!B7=A25,'All other expenses'!B7=A25,'Gifts and benefits'!B7=A25),A28,A27))</f>
        <v>Data and totals checked on all sheets</v>
      </c>
      <c r="C6" s="165"/>
      <c r="D6" s="165"/>
      <c r="E6" s="165"/>
      <c r="F6" s="165"/>
      <c r="G6" s="28"/>
      <c r="H6" s="36"/>
      <c r="I6" s="36"/>
      <c r="J6" s="36"/>
      <c r="K6" s="36"/>
    </row>
    <row r="7" spans="1:11" ht="21" customHeight="1" x14ac:dyDescent="0.2">
      <c r="A7" s="4" t="s">
        <v>92</v>
      </c>
      <c r="B7" s="164" t="s">
        <v>29</v>
      </c>
      <c r="C7" s="164"/>
      <c r="D7" s="164"/>
      <c r="E7" s="164"/>
      <c r="F7" s="164"/>
      <c r="G7" s="28"/>
      <c r="H7" s="36"/>
      <c r="I7" s="36"/>
      <c r="J7" s="36"/>
      <c r="K7" s="36"/>
    </row>
    <row r="8" spans="1:11" ht="21" customHeight="1" x14ac:dyDescent="0.2">
      <c r="A8" s="4" t="s">
        <v>195</v>
      </c>
      <c r="B8" s="167" t="s">
        <v>90</v>
      </c>
      <c r="C8" s="167"/>
      <c r="D8" s="167"/>
      <c r="E8" s="167"/>
      <c r="F8" s="167"/>
      <c r="G8" s="28"/>
      <c r="H8" s="36"/>
      <c r="I8" s="36"/>
      <c r="J8" s="36"/>
      <c r="K8" s="36"/>
    </row>
    <row r="9" spans="1:11" ht="66.75" customHeight="1" x14ac:dyDescent="0.2">
      <c r="A9" s="163" t="s">
        <v>5</v>
      </c>
      <c r="B9" s="163"/>
      <c r="C9" s="163"/>
      <c r="D9" s="163"/>
      <c r="E9" s="163"/>
      <c r="F9" s="163"/>
      <c r="G9" s="28"/>
      <c r="H9" s="36"/>
      <c r="I9" s="36"/>
      <c r="J9" s="36"/>
      <c r="K9" s="36"/>
    </row>
    <row r="10" spans="1:11" s="95" customFormat="1" ht="36" customHeight="1" x14ac:dyDescent="0.2">
      <c r="A10" s="89" t="s">
        <v>6</v>
      </c>
      <c r="B10" s="90" t="s">
        <v>7</v>
      </c>
      <c r="C10" s="90" t="s">
        <v>8</v>
      </c>
      <c r="D10" s="91"/>
      <c r="E10" s="92" t="s">
        <v>1</v>
      </c>
      <c r="F10" s="93" t="s">
        <v>9</v>
      </c>
      <c r="G10" s="94"/>
      <c r="H10" s="94"/>
      <c r="I10" s="94"/>
      <c r="J10" s="94"/>
      <c r="K10" s="94"/>
    </row>
    <row r="11" spans="1:11" ht="27.75" customHeight="1" x14ac:dyDescent="0.2">
      <c r="A11" s="10" t="s">
        <v>10</v>
      </c>
      <c r="B11" s="61">
        <f>B15+B16+B17</f>
        <v>12735.59</v>
      </c>
      <c r="C11" s="67" t="str">
        <f>IF(Travel!B6="",A29,Travel!B6)</f>
        <v>Figures include GST (where applicable)</v>
      </c>
      <c r="D11" s="8"/>
      <c r="E11" s="10" t="s">
        <v>11</v>
      </c>
      <c r="F11" s="43">
        <f>'Gifts and benefits'!C16</f>
        <v>2</v>
      </c>
      <c r="G11" s="37"/>
      <c r="H11" s="37"/>
      <c r="I11" s="37"/>
      <c r="J11" s="37"/>
      <c r="K11" s="37"/>
    </row>
    <row r="12" spans="1:11" ht="27.75" customHeight="1" x14ac:dyDescent="0.2">
      <c r="A12" s="10" t="s">
        <v>0</v>
      </c>
      <c r="B12" s="61">
        <f>Hospitality!B15</f>
        <v>0</v>
      </c>
      <c r="C12" s="67" t="str">
        <f>IF(Hospitality!B6="",A29,Hospitality!B6)</f>
        <v>Figures include GST (where applicable)</v>
      </c>
      <c r="D12" s="8"/>
      <c r="E12" s="10" t="s">
        <v>12</v>
      </c>
      <c r="F12" s="43">
        <f>'Gifts and benefits'!C17</f>
        <v>1</v>
      </c>
      <c r="G12" s="37"/>
      <c r="H12" s="37"/>
      <c r="I12" s="37"/>
      <c r="J12" s="37"/>
      <c r="K12" s="37"/>
    </row>
    <row r="13" spans="1:11" ht="27.75" customHeight="1" x14ac:dyDescent="0.2">
      <c r="A13" s="10" t="s">
        <v>13</v>
      </c>
      <c r="B13" s="61">
        <f>'All other expenses'!B31</f>
        <v>4480.24</v>
      </c>
      <c r="C13" s="67" t="str">
        <f>IF('All other expenses'!B6="",A29,'All other expenses'!B6)</f>
        <v>Figures include GST (where applicable)</v>
      </c>
      <c r="D13" s="8"/>
      <c r="E13" s="10" t="s">
        <v>14</v>
      </c>
      <c r="F13" s="43">
        <f>'Gifts and benefits'!C18</f>
        <v>1</v>
      </c>
      <c r="G13" s="36"/>
      <c r="H13" s="36"/>
      <c r="I13" s="36"/>
      <c r="J13" s="36"/>
      <c r="K13" s="36"/>
    </row>
    <row r="14" spans="1:11" ht="12.75" customHeight="1" x14ac:dyDescent="0.2">
      <c r="A14" s="9"/>
      <c r="B14" s="62"/>
      <c r="C14" s="68"/>
      <c r="D14" s="44"/>
      <c r="E14" s="8"/>
      <c r="F14" s="45"/>
      <c r="G14" s="25"/>
      <c r="H14" s="25"/>
      <c r="I14" s="25"/>
      <c r="J14" s="25"/>
      <c r="K14" s="25"/>
    </row>
    <row r="15" spans="1:11" ht="27.75" customHeight="1" x14ac:dyDescent="0.2">
      <c r="A15" s="11" t="s">
        <v>15</v>
      </c>
      <c r="B15" s="63">
        <f>Travel!B16</f>
        <v>0</v>
      </c>
      <c r="C15" s="69" t="str">
        <f>C11</f>
        <v>Figures include GST (where applicable)</v>
      </c>
      <c r="D15" s="8"/>
      <c r="E15" s="8"/>
      <c r="F15" s="45"/>
      <c r="G15" s="36"/>
      <c r="H15" s="36"/>
      <c r="I15" s="36"/>
      <c r="J15" s="36"/>
      <c r="K15" s="36"/>
    </row>
    <row r="16" spans="1:11" ht="27.75" customHeight="1" x14ac:dyDescent="0.2">
      <c r="A16" s="11" t="s">
        <v>16</v>
      </c>
      <c r="B16" s="63">
        <f>Travel!B79</f>
        <v>12715.75</v>
      </c>
      <c r="C16" s="69" t="str">
        <f>C11</f>
        <v>Figures include GST (where applicable)</v>
      </c>
      <c r="D16" s="46"/>
      <c r="E16" s="8"/>
      <c r="F16" s="47"/>
      <c r="G16" s="36"/>
      <c r="H16" s="36"/>
      <c r="I16" s="36"/>
      <c r="J16" s="36"/>
      <c r="K16" s="36"/>
    </row>
    <row r="17" spans="1:11" ht="27.75" customHeight="1" x14ac:dyDescent="0.2">
      <c r="A17" s="11" t="s">
        <v>17</v>
      </c>
      <c r="B17" s="63">
        <f>Travel!B87</f>
        <v>19.84</v>
      </c>
      <c r="C17" s="69" t="str">
        <f>C11</f>
        <v>Figures include GST (where applicable)</v>
      </c>
      <c r="D17" s="8"/>
      <c r="E17" s="8"/>
      <c r="F17" s="47"/>
      <c r="G17" s="36"/>
      <c r="H17" s="36"/>
      <c r="I17" s="36"/>
      <c r="J17" s="36"/>
      <c r="K17" s="36"/>
    </row>
    <row r="18" spans="1:11" ht="27.75" customHeight="1" x14ac:dyDescent="0.2">
      <c r="A18" s="26"/>
      <c r="B18" s="22"/>
      <c r="C18" s="26"/>
      <c r="D18" s="7"/>
      <c r="E18" s="7"/>
      <c r="F18" s="48"/>
      <c r="G18" s="49"/>
      <c r="H18" s="49"/>
      <c r="I18" s="49"/>
      <c r="J18" s="49"/>
      <c r="K18" s="49"/>
    </row>
    <row r="19" spans="1:11" x14ac:dyDescent="0.2">
      <c r="A19" s="33"/>
      <c r="B19" s="26"/>
      <c r="C19" s="26"/>
      <c r="D19" s="26"/>
      <c r="E19" s="26"/>
      <c r="F19" s="36"/>
      <c r="G19" s="36"/>
      <c r="H19" s="36"/>
      <c r="I19" s="36"/>
      <c r="J19" s="36"/>
      <c r="K19" s="36"/>
    </row>
    <row r="20" spans="1:11" hidden="1" x14ac:dyDescent="0.2">
      <c r="A20" s="14" t="s">
        <v>18</v>
      </c>
      <c r="B20" s="15"/>
      <c r="C20" s="15"/>
      <c r="D20" s="15"/>
      <c r="E20" s="15"/>
      <c r="F20" s="15"/>
      <c r="G20" s="36"/>
      <c r="H20" s="36"/>
      <c r="I20" s="36"/>
      <c r="J20" s="36"/>
      <c r="K20" s="36"/>
    </row>
    <row r="21" spans="1:11" ht="12.75" hidden="1" customHeight="1" x14ac:dyDescent="0.2">
      <c r="A21" s="13" t="s">
        <v>19</v>
      </c>
      <c r="B21" s="6"/>
      <c r="C21" s="6"/>
      <c r="D21" s="13"/>
      <c r="E21" s="13"/>
      <c r="F21" s="13"/>
      <c r="G21" s="36"/>
      <c r="H21" s="36"/>
      <c r="I21" s="36"/>
      <c r="J21" s="36"/>
      <c r="K21" s="36"/>
    </row>
    <row r="22" spans="1:11" hidden="1" x14ac:dyDescent="0.2">
      <c r="A22" s="12" t="s">
        <v>20</v>
      </c>
      <c r="B22" s="12"/>
      <c r="C22" s="12"/>
      <c r="D22" s="12"/>
      <c r="E22" s="12"/>
      <c r="F22" s="12"/>
      <c r="G22" s="36"/>
      <c r="H22" s="36"/>
      <c r="I22" s="36"/>
      <c r="J22" s="36"/>
      <c r="K22" s="36"/>
    </row>
    <row r="23" spans="1:11" hidden="1" x14ac:dyDescent="0.2">
      <c r="A23" s="12" t="s">
        <v>21</v>
      </c>
      <c r="B23" s="12"/>
      <c r="C23" s="12"/>
      <c r="D23" s="12"/>
      <c r="E23" s="12"/>
      <c r="F23" s="12"/>
      <c r="G23" s="36"/>
      <c r="H23" s="36"/>
      <c r="I23" s="36"/>
      <c r="J23" s="36"/>
      <c r="K23" s="36"/>
    </row>
    <row r="24" spans="1:11" hidden="1" x14ac:dyDescent="0.2">
      <c r="A24" s="13" t="s">
        <v>22</v>
      </c>
      <c r="B24" s="13"/>
      <c r="C24" s="13"/>
      <c r="D24" s="13"/>
      <c r="E24" s="13"/>
      <c r="F24" s="13"/>
      <c r="G24" s="36"/>
      <c r="H24" s="36"/>
      <c r="I24" s="36"/>
      <c r="J24" s="36"/>
      <c r="K24" s="36"/>
    </row>
    <row r="25" spans="1:11" hidden="1" x14ac:dyDescent="0.2">
      <c r="A25" s="13" t="s">
        <v>23</v>
      </c>
      <c r="B25" s="13"/>
      <c r="C25" s="13"/>
      <c r="D25" s="13"/>
      <c r="E25" s="13"/>
      <c r="F25" s="13"/>
      <c r="G25" s="36"/>
      <c r="H25" s="36"/>
      <c r="I25" s="36"/>
      <c r="J25" s="36"/>
      <c r="K25" s="36"/>
    </row>
    <row r="26" spans="1:11" hidden="1" x14ac:dyDescent="0.2">
      <c r="A26" s="12" t="s">
        <v>24</v>
      </c>
      <c r="B26" s="12"/>
      <c r="C26" s="12"/>
      <c r="D26" s="12"/>
      <c r="E26" s="12"/>
      <c r="F26" s="12"/>
      <c r="G26" s="36"/>
      <c r="H26" s="36"/>
      <c r="I26" s="36"/>
      <c r="J26" s="36"/>
      <c r="K26" s="36"/>
    </row>
    <row r="27" spans="1:11" hidden="1" x14ac:dyDescent="0.2">
      <c r="A27" s="12" t="s">
        <v>25</v>
      </c>
      <c r="B27" s="12"/>
      <c r="C27" s="12"/>
      <c r="D27" s="12"/>
      <c r="E27" s="12"/>
      <c r="F27" s="12"/>
      <c r="G27" s="36"/>
      <c r="H27" s="36"/>
      <c r="I27" s="36"/>
      <c r="J27" s="36"/>
      <c r="K27" s="36"/>
    </row>
    <row r="28" spans="1:11" hidden="1" x14ac:dyDescent="0.2">
      <c r="A28" s="12" t="s">
        <v>26</v>
      </c>
      <c r="B28" s="12"/>
      <c r="C28" s="12"/>
      <c r="D28" s="12"/>
      <c r="E28" s="12"/>
      <c r="F28" s="12"/>
      <c r="G28" s="36"/>
      <c r="H28" s="36"/>
      <c r="I28" s="36"/>
      <c r="J28" s="36"/>
      <c r="K28" s="36"/>
    </row>
    <row r="29" spans="1:11" hidden="1" x14ac:dyDescent="0.2">
      <c r="A29" s="13" t="s">
        <v>27</v>
      </c>
      <c r="B29" s="13"/>
      <c r="C29" s="13"/>
      <c r="D29" s="13"/>
      <c r="E29" s="13"/>
      <c r="F29" s="13"/>
      <c r="G29" s="36"/>
      <c r="H29" s="36"/>
      <c r="I29" s="36"/>
      <c r="J29" s="36"/>
      <c r="K29" s="36"/>
    </row>
    <row r="30" spans="1:11" hidden="1" x14ac:dyDescent="0.2">
      <c r="A30" s="13" t="s">
        <v>28</v>
      </c>
      <c r="B30" s="13"/>
      <c r="C30" s="13"/>
      <c r="D30" s="13"/>
      <c r="E30" s="13"/>
      <c r="F30" s="13"/>
      <c r="G30" s="36"/>
      <c r="H30" s="36"/>
      <c r="I30" s="36"/>
      <c r="J30" s="36"/>
      <c r="K30" s="36"/>
    </row>
    <row r="31" spans="1:11" hidden="1" x14ac:dyDescent="0.2">
      <c r="A31" s="65" t="s">
        <v>4</v>
      </c>
      <c r="B31" s="64"/>
      <c r="C31" s="64"/>
      <c r="D31" s="64"/>
      <c r="E31" s="64"/>
      <c r="F31" s="64"/>
      <c r="G31" s="36"/>
      <c r="H31" s="36"/>
      <c r="I31" s="36"/>
      <c r="J31" s="36"/>
      <c r="K31" s="36"/>
    </row>
    <row r="32" spans="1:11" hidden="1" x14ac:dyDescent="0.2">
      <c r="A32" s="65" t="s">
        <v>29</v>
      </c>
      <c r="B32" s="64"/>
      <c r="C32" s="64"/>
      <c r="D32" s="64"/>
      <c r="E32" s="64"/>
      <c r="F32" s="64"/>
      <c r="G32" s="36"/>
      <c r="H32" s="36"/>
      <c r="I32" s="36"/>
      <c r="J32" s="36"/>
      <c r="K32" s="36"/>
    </row>
    <row r="33" spans="1:11" hidden="1" x14ac:dyDescent="0.2">
      <c r="A33" s="65" t="s">
        <v>87</v>
      </c>
      <c r="B33" s="64"/>
      <c r="C33" s="64"/>
      <c r="D33" s="64"/>
      <c r="E33" s="64"/>
      <c r="F33" s="64"/>
      <c r="G33" s="36"/>
      <c r="H33" s="36"/>
      <c r="I33" s="36"/>
      <c r="J33" s="36"/>
      <c r="K33" s="36"/>
    </row>
    <row r="34" spans="1:11" hidden="1" x14ac:dyDescent="0.2">
      <c r="A34" s="50" t="s">
        <v>30</v>
      </c>
      <c r="B34" s="5"/>
      <c r="C34" s="5"/>
      <c r="D34" s="5"/>
      <c r="E34" s="5"/>
      <c r="F34" s="5"/>
      <c r="G34" s="36"/>
      <c r="H34" s="36"/>
      <c r="I34" s="36"/>
      <c r="J34" s="36"/>
      <c r="K34" s="36"/>
    </row>
    <row r="35" spans="1:11" hidden="1" x14ac:dyDescent="0.2">
      <c r="A35" s="51" t="s">
        <v>31</v>
      </c>
      <c r="B35" s="5"/>
      <c r="C35" s="5"/>
      <c r="D35" s="5"/>
      <c r="E35" s="5"/>
      <c r="F35" s="5"/>
      <c r="G35" s="36"/>
      <c r="H35" s="36"/>
      <c r="I35" s="36"/>
      <c r="J35" s="36"/>
      <c r="K35" s="36"/>
    </row>
    <row r="36" spans="1:11" hidden="1" x14ac:dyDescent="0.2">
      <c r="A36" s="51" t="s">
        <v>32</v>
      </c>
      <c r="B36" s="5"/>
      <c r="C36" s="5"/>
      <c r="D36" s="5"/>
      <c r="E36" s="5"/>
      <c r="F36" s="5"/>
      <c r="G36" s="36"/>
      <c r="H36" s="36"/>
      <c r="I36" s="36"/>
      <c r="J36" s="36"/>
      <c r="K36" s="36"/>
    </row>
    <row r="37" spans="1:11" hidden="1" x14ac:dyDescent="0.2">
      <c r="A37" s="51" t="s">
        <v>33</v>
      </c>
      <c r="B37" s="5"/>
      <c r="C37" s="5"/>
      <c r="D37" s="5"/>
      <c r="E37" s="5"/>
      <c r="F37" s="5"/>
      <c r="G37" s="36"/>
      <c r="H37" s="36"/>
      <c r="I37" s="36"/>
      <c r="J37" s="36"/>
      <c r="K37" s="36"/>
    </row>
    <row r="38" spans="1:11" hidden="1" x14ac:dyDescent="0.2">
      <c r="A38" s="51" t="s">
        <v>34</v>
      </c>
      <c r="B38" s="5"/>
      <c r="C38" s="5"/>
      <c r="D38" s="5"/>
      <c r="E38" s="5"/>
      <c r="F38" s="5"/>
      <c r="G38" s="36"/>
      <c r="H38" s="36"/>
      <c r="I38" s="36"/>
      <c r="J38" s="36"/>
      <c r="K38" s="36"/>
    </row>
    <row r="39" spans="1:11" hidden="1" x14ac:dyDescent="0.2">
      <c r="A39" s="51" t="s">
        <v>35</v>
      </c>
      <c r="B39" s="5"/>
      <c r="C39" s="5"/>
      <c r="D39" s="5"/>
      <c r="E39" s="5"/>
      <c r="F39" s="5"/>
      <c r="G39" s="36"/>
      <c r="H39" s="36"/>
      <c r="I39" s="36"/>
      <c r="J39" s="36"/>
      <c r="K39" s="36"/>
    </row>
    <row r="40" spans="1:11" hidden="1" x14ac:dyDescent="0.2">
      <c r="A40" s="66" t="s">
        <v>36</v>
      </c>
      <c r="B40" s="64"/>
      <c r="C40" s="64"/>
      <c r="D40" s="64"/>
      <c r="E40" s="64"/>
      <c r="F40" s="64"/>
      <c r="G40" s="36"/>
      <c r="H40" s="36"/>
      <c r="I40" s="36"/>
      <c r="J40" s="36"/>
      <c r="K40" s="36"/>
    </row>
    <row r="41" spans="1:11" hidden="1" x14ac:dyDescent="0.2">
      <c r="A41" s="64" t="s">
        <v>37</v>
      </c>
      <c r="B41" s="64"/>
      <c r="C41" s="64"/>
      <c r="D41" s="64"/>
      <c r="E41" s="64"/>
      <c r="F41" s="64"/>
      <c r="G41" s="36"/>
      <c r="H41" s="36"/>
      <c r="I41" s="36"/>
      <c r="J41" s="36"/>
      <c r="K41" s="36"/>
    </row>
    <row r="42" spans="1:11" hidden="1" x14ac:dyDescent="0.2">
      <c r="A42" s="52">
        <v>-20000</v>
      </c>
      <c r="B42" s="5"/>
      <c r="C42" s="5"/>
      <c r="D42" s="5"/>
      <c r="E42" s="5"/>
      <c r="F42" s="5"/>
      <c r="G42" s="36"/>
      <c r="H42" s="36"/>
      <c r="I42" s="36"/>
      <c r="J42" s="36"/>
      <c r="K42" s="36"/>
    </row>
    <row r="43" spans="1:11" ht="25.5" hidden="1" x14ac:dyDescent="0.2">
      <c r="A43" s="83" t="s">
        <v>38</v>
      </c>
      <c r="B43" s="64"/>
      <c r="C43" s="64"/>
      <c r="D43" s="64"/>
      <c r="E43" s="64"/>
      <c r="F43" s="64"/>
      <c r="G43" s="36"/>
      <c r="H43" s="36"/>
      <c r="I43" s="36"/>
      <c r="J43" s="36"/>
      <c r="K43" s="36"/>
    </row>
    <row r="44" spans="1:11" ht="25.5" hidden="1" x14ac:dyDescent="0.2">
      <c r="A44" s="83" t="s">
        <v>39</v>
      </c>
      <c r="B44" s="64"/>
      <c r="C44" s="64"/>
      <c r="D44" s="64"/>
      <c r="E44" s="64"/>
      <c r="F44" s="64"/>
      <c r="G44" s="36"/>
      <c r="H44" s="36"/>
      <c r="I44" s="36"/>
      <c r="J44" s="36"/>
      <c r="K44" s="36"/>
    </row>
    <row r="45" spans="1:11" ht="25.5" hidden="1" x14ac:dyDescent="0.2">
      <c r="A45" s="84" t="s">
        <v>40</v>
      </c>
      <c r="B45" s="5"/>
      <c r="C45" s="5"/>
      <c r="D45" s="5"/>
      <c r="E45" s="5"/>
      <c r="F45" s="5"/>
      <c r="G45" s="36"/>
      <c r="H45" s="36"/>
      <c r="I45" s="36"/>
      <c r="J45" s="36"/>
      <c r="K45" s="36"/>
    </row>
    <row r="46" spans="1:11" ht="25.5" hidden="1" x14ac:dyDescent="0.2">
      <c r="A46" s="84" t="s">
        <v>41</v>
      </c>
      <c r="B46" s="5"/>
      <c r="C46" s="5"/>
      <c r="D46" s="5"/>
      <c r="E46" s="5"/>
      <c r="F46" s="5"/>
      <c r="G46" s="36"/>
      <c r="H46" s="36"/>
      <c r="I46" s="36"/>
      <c r="J46" s="36"/>
      <c r="K46" s="36"/>
    </row>
    <row r="47" spans="1:11" ht="38.25" hidden="1" x14ac:dyDescent="0.2">
      <c r="A47" s="84" t="s">
        <v>42</v>
      </c>
      <c r="B47" s="74"/>
      <c r="C47" s="74"/>
      <c r="D47" s="82"/>
      <c r="E47" s="53"/>
      <c r="F47" s="53"/>
      <c r="G47" s="36"/>
      <c r="H47" s="36"/>
      <c r="I47" s="36"/>
      <c r="J47" s="36"/>
      <c r="K47" s="36"/>
    </row>
    <row r="48" spans="1:11" hidden="1" x14ac:dyDescent="0.2">
      <c r="A48" s="79" t="s">
        <v>43</v>
      </c>
      <c r="B48" s="80"/>
      <c r="C48" s="80"/>
      <c r="D48" s="73"/>
      <c r="E48" s="54"/>
      <c r="F48" s="54" t="b">
        <v>1</v>
      </c>
      <c r="G48" s="36"/>
      <c r="H48" s="36"/>
      <c r="I48" s="36"/>
      <c r="J48" s="36"/>
      <c r="K48" s="36"/>
    </row>
    <row r="49" spans="1:11" hidden="1" x14ac:dyDescent="0.2">
      <c r="A49" s="81" t="s">
        <v>44</v>
      </c>
      <c r="B49" s="79"/>
      <c r="C49" s="79"/>
      <c r="D49" s="79"/>
      <c r="E49" s="54"/>
      <c r="F49" s="54" t="b">
        <v>0</v>
      </c>
      <c r="G49" s="36"/>
      <c r="H49" s="36"/>
      <c r="I49" s="36"/>
      <c r="J49" s="36"/>
      <c r="K49" s="36"/>
    </row>
    <row r="50" spans="1:11" hidden="1" x14ac:dyDescent="0.2">
      <c r="A50" s="85"/>
      <c r="B50" s="75">
        <f>COUNT(Travel!B12:B15)</f>
        <v>0</v>
      </c>
      <c r="C50" s="75"/>
      <c r="D50" s="75">
        <f>COUNTIF(Travel!D12:D15,"*")</f>
        <v>0</v>
      </c>
      <c r="E50" s="76"/>
      <c r="F50" s="76" t="b">
        <f>MIN(B50,D50)=MAX(B50,D50)</f>
        <v>1</v>
      </c>
      <c r="G50" s="36"/>
      <c r="H50" s="36"/>
      <c r="I50" s="36"/>
      <c r="J50" s="36"/>
      <c r="K50" s="36"/>
    </row>
    <row r="51" spans="1:11" hidden="1" x14ac:dyDescent="0.2">
      <c r="A51" s="85" t="s">
        <v>45</v>
      </c>
      <c r="B51" s="75">
        <f>COUNT(Travel!B20:B78)</f>
        <v>56</v>
      </c>
      <c r="C51" s="75"/>
      <c r="D51" s="75">
        <f>COUNTIF(Travel!D20:D78,"*")</f>
        <v>56</v>
      </c>
      <c r="E51" s="76"/>
      <c r="F51" s="76" t="b">
        <f>MIN(B51,D51)=MAX(B51,D51)</f>
        <v>1</v>
      </c>
    </row>
    <row r="52" spans="1:11" hidden="1" x14ac:dyDescent="0.2">
      <c r="A52" s="86"/>
      <c r="B52" s="75">
        <f>COUNT(Travel!B83:B86)</f>
        <v>1</v>
      </c>
      <c r="C52" s="75"/>
      <c r="D52" s="75">
        <f>COUNTIF(Travel!D83:D86,"*")</f>
        <v>1</v>
      </c>
      <c r="E52" s="76"/>
      <c r="F52" s="76" t="b">
        <f>MIN(B52,D52)=MAX(B52,D52)</f>
        <v>1</v>
      </c>
    </row>
    <row r="53" spans="1:11" hidden="1" x14ac:dyDescent="0.2">
      <c r="A53" s="87" t="s">
        <v>46</v>
      </c>
      <c r="B53" s="77">
        <f>COUNT(Hospitality!B11:B14)</f>
        <v>0</v>
      </c>
      <c r="C53" s="77"/>
      <c r="D53" s="77">
        <f>COUNTIF(Hospitality!D11:D14,"*")</f>
        <v>0</v>
      </c>
      <c r="E53" s="78"/>
      <c r="F53" s="78" t="b">
        <f>MIN(B53,D53)=MAX(B53,D53)</f>
        <v>1</v>
      </c>
    </row>
    <row r="54" spans="1:11" hidden="1" x14ac:dyDescent="0.2">
      <c r="A54" s="88" t="s">
        <v>47</v>
      </c>
      <c r="B54" s="76">
        <f>COUNT('All other expenses'!B11:B30)</f>
        <v>17</v>
      </c>
      <c r="C54" s="76"/>
      <c r="D54" s="76">
        <f>COUNTIF('All other expenses'!D11:D30,"*")</f>
        <v>12</v>
      </c>
      <c r="E54" s="76"/>
      <c r="F54" s="76" t="b">
        <f>MIN(B54,D54)=MAX(B54,D54)</f>
        <v>0</v>
      </c>
    </row>
    <row r="55" spans="1:11" hidden="1" x14ac:dyDescent="0.2">
      <c r="A55" s="87" t="s">
        <v>48</v>
      </c>
      <c r="B55" s="77">
        <f>COUNTIF('Gifts and benefits'!B11:B15,"*")</f>
        <v>2</v>
      </c>
      <c r="C55" s="77">
        <f>COUNTIF('Gifts and benefits'!C11:C15,"*")</f>
        <v>2</v>
      </c>
      <c r="D55" s="77"/>
      <c r="E55" s="77">
        <f>COUNTA('Gifts and benefits'!E11:E15)</f>
        <v>2</v>
      </c>
      <c r="F55" s="78" t="b">
        <f>MIN(B55,C55,E55)=MAX(B55,C55,E55)</f>
        <v>1</v>
      </c>
    </row>
    <row r="56"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$A$31</formula>
    </cfRule>
  </conditionalFormatting>
  <conditionalFormatting sqref="B8:F8">
    <cfRule type="cellIs" dxfId="0" priority="1" operator="equal">
      <formula>$A$33</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$A$31:$A$32</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2020-2021&amp;RWorksheet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4"/>
  <sheetViews>
    <sheetView zoomScaleNormal="100" workbookViewId="0">
      <selection activeCell="D76" sqref="D7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1.5703125" style="16" customWidth="1"/>
    <col min="5" max="5" width="21.42578125" style="16" customWidth="1"/>
    <col min="6" max="6" width="10.7109375" style="16" customWidth="1"/>
    <col min="7" max="9" width="9.140625" style="16" hidden="1" customWidth="1"/>
    <col min="10" max="13" width="0" style="16" hidden="1" customWidth="1"/>
    <col min="14" max="16384" width="9.140625" style="16" hidden="1"/>
  </cols>
  <sheetData>
    <row r="1" spans="1:6" ht="26.25" customHeight="1" x14ac:dyDescent="0.2">
      <c r="A1" s="166" t="s">
        <v>49</v>
      </c>
      <c r="B1" s="166"/>
      <c r="C1" s="166"/>
      <c r="D1" s="166"/>
      <c r="E1" s="166"/>
      <c r="F1" s="36"/>
    </row>
    <row r="2" spans="1:6" ht="21" customHeight="1" x14ac:dyDescent="0.2">
      <c r="A2" s="4" t="s">
        <v>2</v>
      </c>
      <c r="B2" s="169" t="str">
        <f>'Summary and sign-off'!B2:F2</f>
        <v xml:space="preserve">Ministry of Housing and Urban Development </v>
      </c>
      <c r="C2" s="169"/>
      <c r="D2" s="169"/>
      <c r="E2" s="169"/>
      <c r="F2" s="36"/>
    </row>
    <row r="3" spans="1:6" ht="21" customHeight="1" x14ac:dyDescent="0.2">
      <c r="A3" s="4" t="s">
        <v>50</v>
      </c>
      <c r="B3" s="169" t="str">
        <f>'Summary and sign-off'!B3:F3</f>
        <v>Andrew Crisp</v>
      </c>
      <c r="C3" s="169"/>
      <c r="D3" s="169"/>
      <c r="E3" s="169"/>
      <c r="F3" s="36"/>
    </row>
    <row r="4" spans="1:6" ht="21" customHeight="1" x14ac:dyDescent="0.2">
      <c r="A4" s="4" t="s">
        <v>51</v>
      </c>
      <c r="B4" s="169">
        <f>'Summary and sign-off'!B4:F4</f>
        <v>44013</v>
      </c>
      <c r="C4" s="169"/>
      <c r="D4" s="169"/>
      <c r="E4" s="169"/>
      <c r="F4" s="36"/>
    </row>
    <row r="5" spans="1:6" ht="21" customHeight="1" x14ac:dyDescent="0.2">
      <c r="A5" s="4" t="s">
        <v>52</v>
      </c>
      <c r="B5" s="169">
        <f>'Summary and sign-off'!B5:F5</f>
        <v>44377</v>
      </c>
      <c r="C5" s="169"/>
      <c r="D5" s="169"/>
      <c r="E5" s="169"/>
      <c r="F5" s="36"/>
    </row>
    <row r="6" spans="1:6" ht="21" customHeight="1" x14ac:dyDescent="0.2">
      <c r="A6" s="4" t="s">
        <v>53</v>
      </c>
      <c r="B6" s="164" t="s">
        <v>20</v>
      </c>
      <c r="C6" s="164"/>
      <c r="D6" s="164"/>
      <c r="E6" s="164"/>
      <c r="F6" s="36"/>
    </row>
    <row r="7" spans="1:6" ht="21" customHeight="1" x14ac:dyDescent="0.2">
      <c r="A7" s="4" t="s">
        <v>3</v>
      </c>
      <c r="B7" s="164" t="s">
        <v>23</v>
      </c>
      <c r="C7" s="164"/>
      <c r="D7" s="164"/>
      <c r="E7" s="164"/>
      <c r="F7" s="36"/>
    </row>
    <row r="8" spans="1:6" ht="36" customHeight="1" x14ac:dyDescent="0.2">
      <c r="A8" s="172" t="s">
        <v>54</v>
      </c>
      <c r="B8" s="173"/>
      <c r="C8" s="173"/>
      <c r="D8" s="173"/>
      <c r="E8" s="173"/>
      <c r="F8" s="22"/>
    </row>
    <row r="9" spans="1:6" ht="36" customHeight="1" x14ac:dyDescent="0.2">
      <c r="A9" s="174" t="s">
        <v>55</v>
      </c>
      <c r="B9" s="175"/>
      <c r="C9" s="175"/>
      <c r="D9" s="175"/>
      <c r="E9" s="175"/>
      <c r="F9" s="22"/>
    </row>
    <row r="10" spans="1:6" ht="24.75" customHeight="1" x14ac:dyDescent="0.2">
      <c r="A10" s="171" t="s">
        <v>56</v>
      </c>
      <c r="B10" s="177"/>
      <c r="C10" s="171"/>
      <c r="D10" s="171"/>
      <c r="E10" s="171"/>
      <c r="F10" s="37"/>
    </row>
    <row r="11" spans="1:6" ht="27" customHeight="1" x14ac:dyDescent="0.2">
      <c r="A11" s="29" t="s">
        <v>94</v>
      </c>
      <c r="B11" s="29" t="s">
        <v>7</v>
      </c>
      <c r="C11" s="29" t="s">
        <v>126</v>
      </c>
      <c r="D11" s="29" t="s">
        <v>58</v>
      </c>
      <c r="E11" s="29" t="s">
        <v>59</v>
      </c>
      <c r="F11" s="38"/>
    </row>
    <row r="12" spans="1:6" s="55" customFormat="1" hidden="1" x14ac:dyDescent="0.2">
      <c r="A12" s="96"/>
      <c r="B12" s="97"/>
      <c r="C12" s="98"/>
      <c r="D12" s="98"/>
      <c r="E12" s="99"/>
      <c r="F12" s="1"/>
    </row>
    <row r="13" spans="1:6" s="55" customFormat="1" x14ac:dyDescent="0.2">
      <c r="A13" s="130" t="s">
        <v>93</v>
      </c>
      <c r="B13" s="119"/>
      <c r="C13" s="120"/>
      <c r="D13" s="120"/>
      <c r="E13" s="121"/>
      <c r="F13" s="1"/>
    </row>
    <row r="14" spans="1:6" s="55" customFormat="1" x14ac:dyDescent="0.2">
      <c r="A14" s="118"/>
      <c r="B14" s="119"/>
      <c r="C14" s="120"/>
      <c r="D14" s="120"/>
      <c r="E14" s="121"/>
      <c r="F14" s="1"/>
    </row>
    <row r="15" spans="1:6" s="55" customFormat="1" hidden="1" x14ac:dyDescent="0.2">
      <c r="A15" s="105"/>
      <c r="B15" s="106"/>
      <c r="C15" s="107"/>
      <c r="D15" s="107"/>
      <c r="E15" s="108"/>
      <c r="F15" s="1"/>
    </row>
    <row r="16" spans="1:6" ht="19.5" customHeight="1" x14ac:dyDescent="0.2">
      <c r="A16" s="71" t="s">
        <v>60</v>
      </c>
      <c r="B16" s="72">
        <f>SUM(B12:B15)</f>
        <v>0</v>
      </c>
      <c r="C16" s="128"/>
      <c r="D16" s="176"/>
      <c r="E16" s="176"/>
      <c r="F16" s="36"/>
    </row>
    <row r="17" spans="1:6" ht="10.5" customHeight="1" x14ac:dyDescent="0.2">
      <c r="A17" s="26"/>
      <c r="B17" s="22"/>
      <c r="C17" s="26"/>
      <c r="D17" s="26"/>
      <c r="E17" s="26"/>
      <c r="F17" s="26"/>
    </row>
    <row r="18" spans="1:6" ht="24.75" customHeight="1" x14ac:dyDescent="0.2">
      <c r="A18" s="171" t="s">
        <v>61</v>
      </c>
      <c r="B18" s="171"/>
      <c r="C18" s="171"/>
      <c r="D18" s="171"/>
      <c r="E18" s="171"/>
      <c r="F18" s="37"/>
    </row>
    <row r="19" spans="1:6" ht="27" customHeight="1" x14ac:dyDescent="0.2">
      <c r="A19" s="29" t="s">
        <v>94</v>
      </c>
      <c r="B19" s="29" t="s">
        <v>7</v>
      </c>
      <c r="C19" s="29" t="s">
        <v>127</v>
      </c>
      <c r="D19" s="29" t="s">
        <v>58</v>
      </c>
      <c r="E19" s="29" t="s">
        <v>59</v>
      </c>
      <c r="F19" s="38"/>
    </row>
    <row r="20" spans="1:6" s="55" customFormat="1" hidden="1" x14ac:dyDescent="0.2">
      <c r="A20" s="96"/>
      <c r="B20" s="97"/>
      <c r="C20" s="98"/>
      <c r="D20" s="98"/>
      <c r="E20" s="99"/>
      <c r="F20" s="1"/>
    </row>
    <row r="21" spans="1:6" s="55" customFormat="1" x14ac:dyDescent="0.2">
      <c r="A21" s="131">
        <v>44022</v>
      </c>
      <c r="B21" s="132">
        <v>505.47</v>
      </c>
      <c r="C21" s="133" t="s">
        <v>159</v>
      </c>
      <c r="D21" s="133" t="s">
        <v>95</v>
      </c>
      <c r="E21" s="133" t="s">
        <v>96</v>
      </c>
      <c r="F21" s="1"/>
    </row>
    <row r="22" spans="1:6" s="55" customFormat="1" x14ac:dyDescent="0.2">
      <c r="A22" s="131"/>
      <c r="B22" s="134">
        <v>51.7</v>
      </c>
      <c r="C22" s="133"/>
      <c r="D22" s="133" t="s">
        <v>129</v>
      </c>
      <c r="E22" s="133" t="s">
        <v>97</v>
      </c>
      <c r="F22" s="145"/>
    </row>
    <row r="23" spans="1:6" s="55" customFormat="1" ht="25.5" x14ac:dyDescent="0.2">
      <c r="A23" s="131"/>
      <c r="B23" s="134">
        <v>80</v>
      </c>
      <c r="C23" s="133"/>
      <c r="D23" s="135" t="s">
        <v>157</v>
      </c>
      <c r="E23" s="133" t="s">
        <v>96</v>
      </c>
      <c r="F23" s="1"/>
    </row>
    <row r="24" spans="1:6" s="55" customFormat="1" x14ac:dyDescent="0.2">
      <c r="A24" s="131"/>
      <c r="B24" s="134">
        <v>42</v>
      </c>
      <c r="C24" s="133"/>
      <c r="D24" s="133" t="s">
        <v>98</v>
      </c>
      <c r="E24" s="133" t="s">
        <v>97</v>
      </c>
      <c r="F24" s="1"/>
    </row>
    <row r="25" spans="1:6" s="55" customFormat="1" x14ac:dyDescent="0.2">
      <c r="A25" s="131">
        <v>44117</v>
      </c>
      <c r="B25" s="136">
        <v>477.89</v>
      </c>
      <c r="C25" s="133" t="s">
        <v>167</v>
      </c>
      <c r="D25" s="133" t="s">
        <v>95</v>
      </c>
      <c r="E25" s="133" t="s">
        <v>96</v>
      </c>
      <c r="F25" s="1"/>
    </row>
    <row r="26" spans="1:6" s="55" customFormat="1" x14ac:dyDescent="0.2">
      <c r="A26" s="131"/>
      <c r="B26" s="134">
        <v>36</v>
      </c>
      <c r="C26" s="133"/>
      <c r="D26" s="135" t="s">
        <v>99</v>
      </c>
      <c r="E26" s="133" t="s">
        <v>97</v>
      </c>
      <c r="F26" s="1"/>
    </row>
    <row r="27" spans="1:6" s="55" customFormat="1" ht="25.5" x14ac:dyDescent="0.2">
      <c r="A27" s="131"/>
      <c r="B27" s="134">
        <v>80</v>
      </c>
      <c r="C27" s="133"/>
      <c r="D27" s="135" t="s">
        <v>157</v>
      </c>
      <c r="E27" s="133" t="s">
        <v>96</v>
      </c>
      <c r="F27" s="1"/>
    </row>
    <row r="28" spans="1:6" s="55" customFormat="1" ht="25.5" x14ac:dyDescent="0.2">
      <c r="A28" s="131" t="s">
        <v>100</v>
      </c>
      <c r="B28" s="136">
        <v>854.72</v>
      </c>
      <c r="C28" s="133" t="s">
        <v>176</v>
      </c>
      <c r="D28" s="133" t="s">
        <v>101</v>
      </c>
      <c r="E28" s="133" t="s">
        <v>174</v>
      </c>
      <c r="F28" s="1"/>
    </row>
    <row r="29" spans="1:6" s="55" customFormat="1" x14ac:dyDescent="0.2">
      <c r="A29" s="131"/>
      <c r="B29" s="134">
        <v>55</v>
      </c>
      <c r="C29" s="133"/>
      <c r="D29" s="133" t="s">
        <v>129</v>
      </c>
      <c r="E29" s="133" t="s">
        <v>97</v>
      </c>
      <c r="F29" s="145"/>
    </row>
    <row r="30" spans="1:6" s="55" customFormat="1" x14ac:dyDescent="0.2">
      <c r="A30" s="131"/>
      <c r="B30" s="134">
        <v>55.6</v>
      </c>
      <c r="C30" s="133"/>
      <c r="D30" s="133" t="s">
        <v>98</v>
      </c>
      <c r="E30" s="133" t="s">
        <v>97</v>
      </c>
      <c r="F30" s="1"/>
    </row>
    <row r="31" spans="1:6" s="55" customFormat="1" x14ac:dyDescent="0.2">
      <c r="A31" s="133" t="s">
        <v>103</v>
      </c>
      <c r="B31" s="136">
        <v>753.49</v>
      </c>
      <c r="C31" s="133" t="s">
        <v>160</v>
      </c>
      <c r="D31" s="133" t="s">
        <v>95</v>
      </c>
      <c r="E31" s="133" t="s">
        <v>96</v>
      </c>
      <c r="F31" s="137"/>
    </row>
    <row r="32" spans="1:6" s="55" customFormat="1" x14ac:dyDescent="0.2">
      <c r="A32" s="133"/>
      <c r="B32" s="134">
        <v>108</v>
      </c>
      <c r="C32" s="133"/>
      <c r="D32" s="135" t="s">
        <v>104</v>
      </c>
      <c r="E32" s="133" t="s">
        <v>97</v>
      </c>
      <c r="F32" s="137"/>
    </row>
    <row r="33" spans="1:6" s="55" customFormat="1" ht="25.5" x14ac:dyDescent="0.2">
      <c r="A33" s="138"/>
      <c r="B33" s="134">
        <v>80</v>
      </c>
      <c r="C33" s="133"/>
      <c r="D33" s="135" t="s">
        <v>105</v>
      </c>
      <c r="E33" s="133" t="s">
        <v>106</v>
      </c>
      <c r="F33" s="137"/>
    </row>
    <row r="34" spans="1:6" s="55" customFormat="1" ht="25.5" x14ac:dyDescent="0.2">
      <c r="A34" s="139"/>
      <c r="B34" s="140">
        <v>28.14</v>
      </c>
      <c r="C34" s="120"/>
      <c r="D34" s="121" t="s">
        <v>178</v>
      </c>
      <c r="E34" s="120" t="s">
        <v>96</v>
      </c>
      <c r="F34" s="137"/>
    </row>
    <row r="35" spans="1:6" s="55" customFormat="1" ht="25.5" x14ac:dyDescent="0.2">
      <c r="A35" s="139"/>
      <c r="B35" s="140">
        <v>75</v>
      </c>
      <c r="C35" s="120"/>
      <c r="D35" s="121" t="s">
        <v>179</v>
      </c>
      <c r="E35" s="120" t="s">
        <v>96</v>
      </c>
      <c r="F35" s="137"/>
    </row>
    <row r="36" spans="1:6" s="55" customFormat="1" ht="25.5" x14ac:dyDescent="0.2">
      <c r="A36" s="139"/>
      <c r="B36" s="136">
        <v>55</v>
      </c>
      <c r="C36" s="133"/>
      <c r="D36" s="135" t="s">
        <v>180</v>
      </c>
      <c r="E36" s="133" t="s">
        <v>96</v>
      </c>
      <c r="F36" s="137"/>
    </row>
    <row r="37" spans="1:6" s="55" customFormat="1" x14ac:dyDescent="0.2">
      <c r="A37" s="139"/>
      <c r="B37" s="134">
        <v>607.35</v>
      </c>
      <c r="C37" s="133"/>
      <c r="D37" s="133" t="s">
        <v>107</v>
      </c>
      <c r="E37" s="133" t="s">
        <v>106</v>
      </c>
      <c r="F37" s="141"/>
    </row>
    <row r="38" spans="1:6" s="55" customFormat="1" ht="25.5" x14ac:dyDescent="0.2">
      <c r="A38" s="133" t="s">
        <v>108</v>
      </c>
      <c r="B38" s="136">
        <v>562.98</v>
      </c>
      <c r="C38" s="142" t="s">
        <v>192</v>
      </c>
      <c r="D38" s="133" t="s">
        <v>95</v>
      </c>
      <c r="E38" s="133" t="s">
        <v>96</v>
      </c>
      <c r="F38" s="137"/>
    </row>
    <row r="39" spans="1:6" s="55" customFormat="1" ht="25.5" x14ac:dyDescent="0.2">
      <c r="A39" s="133"/>
      <c r="B39" s="134">
        <v>80</v>
      </c>
      <c r="C39" s="133"/>
      <c r="D39" s="135" t="s">
        <v>158</v>
      </c>
      <c r="E39" s="133" t="s">
        <v>96</v>
      </c>
      <c r="F39" s="137"/>
    </row>
    <row r="40" spans="1:6" s="55" customFormat="1" ht="25.5" x14ac:dyDescent="0.2">
      <c r="A40" s="133"/>
      <c r="B40" s="134">
        <v>80</v>
      </c>
      <c r="C40" s="142"/>
      <c r="D40" s="133" t="s">
        <v>181</v>
      </c>
      <c r="E40" s="133" t="s">
        <v>96</v>
      </c>
      <c r="F40" s="137"/>
    </row>
    <row r="41" spans="1:6" s="55" customFormat="1" x14ac:dyDescent="0.2">
      <c r="A41" s="133"/>
      <c r="B41" s="134">
        <v>58</v>
      </c>
      <c r="C41" s="142"/>
      <c r="D41" s="133" t="s">
        <v>98</v>
      </c>
      <c r="E41" s="133" t="s">
        <v>97</v>
      </c>
      <c r="F41" s="137"/>
    </row>
    <row r="42" spans="1:6" s="55" customFormat="1" x14ac:dyDescent="0.2">
      <c r="A42" s="131" t="s">
        <v>109</v>
      </c>
      <c r="B42" s="136">
        <v>282.37</v>
      </c>
      <c r="C42" s="133" t="s">
        <v>155</v>
      </c>
      <c r="D42" s="133" t="s">
        <v>110</v>
      </c>
      <c r="E42" s="133" t="s">
        <v>111</v>
      </c>
      <c r="F42" s="1"/>
    </row>
    <row r="43" spans="1:6" s="55" customFormat="1" x14ac:dyDescent="0.2">
      <c r="A43" s="131"/>
      <c r="B43" s="136">
        <v>544.5</v>
      </c>
      <c r="C43" s="133"/>
      <c r="D43" s="133" t="s">
        <v>112</v>
      </c>
      <c r="E43" s="133" t="s">
        <v>111</v>
      </c>
      <c r="F43" s="141"/>
    </row>
    <row r="44" spans="1:6" s="55" customFormat="1" ht="18.75" customHeight="1" x14ac:dyDescent="0.2">
      <c r="A44" s="131" t="s">
        <v>113</v>
      </c>
      <c r="B44" s="136">
        <v>710.68</v>
      </c>
      <c r="C44" s="133" t="s">
        <v>168</v>
      </c>
      <c r="D44" s="133" t="s">
        <v>95</v>
      </c>
      <c r="E44" s="133" t="s">
        <v>96</v>
      </c>
      <c r="F44" s="160"/>
    </row>
    <row r="45" spans="1:6" s="55" customFormat="1" ht="25.5" x14ac:dyDescent="0.2">
      <c r="A45" s="131"/>
      <c r="B45" s="134">
        <v>36.700000000000003</v>
      </c>
      <c r="C45" s="133"/>
      <c r="D45" s="133" t="s">
        <v>182</v>
      </c>
      <c r="E45" s="133" t="s">
        <v>97</v>
      </c>
      <c r="F45" s="1"/>
    </row>
    <row r="46" spans="1:6" s="55" customFormat="1" ht="25.5" x14ac:dyDescent="0.2">
      <c r="A46" s="138"/>
      <c r="B46" s="134">
        <v>19.350000000000001</v>
      </c>
      <c r="C46" s="120"/>
      <c r="D46" s="133" t="s">
        <v>183</v>
      </c>
      <c r="E46" s="133" t="s">
        <v>106</v>
      </c>
      <c r="F46" s="1"/>
    </row>
    <row r="47" spans="1:6" s="55" customFormat="1" ht="25.5" x14ac:dyDescent="0.2">
      <c r="A47" s="138"/>
      <c r="B47" s="134">
        <v>51.8</v>
      </c>
      <c r="C47" s="120"/>
      <c r="D47" s="135" t="s">
        <v>184</v>
      </c>
      <c r="E47" s="133" t="s">
        <v>96</v>
      </c>
      <c r="F47" s="1"/>
    </row>
    <row r="48" spans="1:6" s="55" customFormat="1" x14ac:dyDescent="0.2">
      <c r="A48" s="138"/>
      <c r="B48" s="134">
        <v>80</v>
      </c>
      <c r="C48" s="133"/>
      <c r="D48" s="133" t="s">
        <v>169</v>
      </c>
      <c r="E48" s="133" t="s">
        <v>96</v>
      </c>
      <c r="F48" s="1"/>
    </row>
    <row r="49" spans="1:6" s="55" customFormat="1" x14ac:dyDescent="0.2">
      <c r="A49" s="131">
        <v>44278</v>
      </c>
      <c r="B49" s="136">
        <v>568.6</v>
      </c>
      <c r="C49" s="133" t="s">
        <v>170</v>
      </c>
      <c r="D49" s="133" t="s">
        <v>110</v>
      </c>
      <c r="E49" s="133" t="s">
        <v>111</v>
      </c>
      <c r="F49" s="151"/>
    </row>
    <row r="50" spans="1:6" s="55" customFormat="1" x14ac:dyDescent="0.2">
      <c r="A50" s="131"/>
      <c r="B50" s="134">
        <v>36</v>
      </c>
      <c r="C50" s="133"/>
      <c r="D50" s="135" t="s">
        <v>99</v>
      </c>
      <c r="E50" s="133" t="s">
        <v>97</v>
      </c>
      <c r="F50" s="1"/>
    </row>
    <row r="51" spans="1:6" s="55" customFormat="1" ht="25.5" x14ac:dyDescent="0.2">
      <c r="A51" s="131" t="s">
        <v>114</v>
      </c>
      <c r="B51" s="136">
        <v>341.32</v>
      </c>
      <c r="C51" s="133" t="s">
        <v>161</v>
      </c>
      <c r="D51" s="133" t="s">
        <v>95</v>
      </c>
      <c r="E51" s="133" t="s">
        <v>96</v>
      </c>
      <c r="F51" s="1"/>
    </row>
    <row r="52" spans="1:6" s="55" customFormat="1" x14ac:dyDescent="0.2">
      <c r="A52" s="131"/>
      <c r="B52" s="134">
        <v>65</v>
      </c>
      <c r="C52" s="133"/>
      <c r="D52" s="135" t="s">
        <v>115</v>
      </c>
      <c r="E52" s="133" t="s">
        <v>97</v>
      </c>
      <c r="F52" s="1"/>
    </row>
    <row r="53" spans="1:6" s="55" customFormat="1" ht="25.5" x14ac:dyDescent="0.2">
      <c r="A53" s="144"/>
      <c r="B53" s="134">
        <v>8.0500000000000007</v>
      </c>
      <c r="C53" s="133"/>
      <c r="D53" s="135" t="s">
        <v>185</v>
      </c>
      <c r="E53" s="133" t="s">
        <v>96</v>
      </c>
      <c r="F53" s="145"/>
    </row>
    <row r="54" spans="1:6" s="55" customFormat="1" ht="25.5" customHeight="1" x14ac:dyDescent="0.2">
      <c r="A54" s="144"/>
      <c r="B54" s="134">
        <v>14.81</v>
      </c>
      <c r="C54" s="133"/>
      <c r="D54" s="135" t="s">
        <v>186</v>
      </c>
      <c r="E54" s="133" t="s">
        <v>96</v>
      </c>
      <c r="F54" s="145"/>
    </row>
    <row r="55" spans="1:6" s="55" customFormat="1" ht="25.5" x14ac:dyDescent="0.2">
      <c r="A55" s="144"/>
      <c r="B55" s="134">
        <v>10.75</v>
      </c>
      <c r="C55" s="133"/>
      <c r="D55" s="135" t="s">
        <v>187</v>
      </c>
      <c r="E55" s="133" t="s">
        <v>96</v>
      </c>
      <c r="F55" s="145"/>
    </row>
    <row r="56" spans="1:6" s="55" customFormat="1" x14ac:dyDescent="0.2">
      <c r="A56" s="144"/>
      <c r="B56" s="134">
        <v>80</v>
      </c>
      <c r="C56" s="133"/>
      <c r="D56" s="133" t="s">
        <v>169</v>
      </c>
      <c r="E56" s="133" t="s">
        <v>96</v>
      </c>
      <c r="F56" s="145"/>
    </row>
    <row r="57" spans="1:6" s="55" customFormat="1" x14ac:dyDescent="0.2">
      <c r="A57" s="131" t="s">
        <v>116</v>
      </c>
      <c r="B57" s="136">
        <v>441.93</v>
      </c>
      <c r="C57" s="133" t="s">
        <v>172</v>
      </c>
      <c r="D57" s="133" t="s">
        <v>117</v>
      </c>
      <c r="E57" s="133" t="s">
        <v>118</v>
      </c>
      <c r="F57" s="1"/>
    </row>
    <row r="58" spans="1:6" s="55" customFormat="1" x14ac:dyDescent="0.2">
      <c r="A58" s="131"/>
      <c r="B58" s="134">
        <v>68.5</v>
      </c>
      <c r="C58" s="133"/>
      <c r="D58" s="135" t="s">
        <v>115</v>
      </c>
      <c r="E58" s="133" t="s">
        <v>97</v>
      </c>
      <c r="F58" s="1"/>
    </row>
    <row r="59" spans="1:6" s="55" customFormat="1" ht="25.5" x14ac:dyDescent="0.2">
      <c r="A59" s="131"/>
      <c r="B59" s="134">
        <v>52.4</v>
      </c>
      <c r="C59" s="133"/>
      <c r="D59" s="135" t="s">
        <v>188</v>
      </c>
      <c r="E59" s="133" t="s">
        <v>118</v>
      </c>
      <c r="F59" s="1"/>
    </row>
    <row r="60" spans="1:6" s="55" customFormat="1" ht="25.5" x14ac:dyDescent="0.2">
      <c r="A60" s="131"/>
      <c r="B60" s="134">
        <v>52</v>
      </c>
      <c r="C60" s="133"/>
      <c r="D60" s="135" t="s">
        <v>189</v>
      </c>
      <c r="E60" s="133" t="s">
        <v>118</v>
      </c>
      <c r="F60" s="1"/>
    </row>
    <row r="61" spans="1:6" s="55" customFormat="1" x14ac:dyDescent="0.2">
      <c r="A61" s="131"/>
      <c r="B61" s="136">
        <v>227.1</v>
      </c>
      <c r="C61" s="133"/>
      <c r="D61" s="133" t="s">
        <v>119</v>
      </c>
      <c r="E61" s="133" t="s">
        <v>118</v>
      </c>
      <c r="F61" s="1"/>
    </row>
    <row r="62" spans="1:6" s="55" customFormat="1" x14ac:dyDescent="0.2">
      <c r="A62" s="131" t="s">
        <v>120</v>
      </c>
      <c r="B62" s="136">
        <v>1347.36</v>
      </c>
      <c r="C62" s="133" t="s">
        <v>164</v>
      </c>
      <c r="D62" s="133" t="s">
        <v>101</v>
      </c>
      <c r="E62" s="133" t="s">
        <v>165</v>
      </c>
      <c r="F62" s="141"/>
    </row>
    <row r="63" spans="1:6" s="55" customFormat="1" x14ac:dyDescent="0.2">
      <c r="A63" s="131"/>
      <c r="B63" s="162">
        <v>203.35</v>
      </c>
      <c r="C63" s="133"/>
      <c r="D63" s="133" t="s">
        <v>119</v>
      </c>
      <c r="E63" s="133" t="s">
        <v>102</v>
      </c>
      <c r="F63" s="141"/>
    </row>
    <row r="64" spans="1:6" s="55" customFormat="1" x14ac:dyDescent="0.2">
      <c r="A64" s="131" t="s">
        <v>121</v>
      </c>
      <c r="B64" s="136">
        <v>761.38</v>
      </c>
      <c r="C64" s="133" t="s">
        <v>171</v>
      </c>
      <c r="D64" s="133" t="s">
        <v>95</v>
      </c>
      <c r="E64" s="133" t="s">
        <v>96</v>
      </c>
      <c r="F64" s="1"/>
    </row>
    <row r="65" spans="1:6" s="55" customFormat="1" x14ac:dyDescent="0.2">
      <c r="A65" s="131"/>
      <c r="B65" s="136">
        <v>43</v>
      </c>
      <c r="C65" s="133"/>
      <c r="D65" s="135" t="s">
        <v>122</v>
      </c>
      <c r="E65" s="133" t="s">
        <v>97</v>
      </c>
      <c r="F65" s="1"/>
    </row>
    <row r="66" spans="1:6" s="55" customFormat="1" x14ac:dyDescent="0.2">
      <c r="A66" s="131">
        <v>44350</v>
      </c>
      <c r="B66" s="136">
        <v>529.89</v>
      </c>
      <c r="C66" s="133" t="s">
        <v>172</v>
      </c>
      <c r="D66" s="133" t="s">
        <v>95</v>
      </c>
      <c r="E66" s="133" t="s">
        <v>96</v>
      </c>
      <c r="F66" s="141"/>
    </row>
    <row r="67" spans="1:6" s="55" customFormat="1" ht="25.5" x14ac:dyDescent="0.2">
      <c r="A67" s="131"/>
      <c r="B67" s="136">
        <v>90</v>
      </c>
      <c r="C67" s="133"/>
      <c r="D67" s="135" t="s">
        <v>105</v>
      </c>
      <c r="E67" s="133" t="s">
        <v>106</v>
      </c>
      <c r="F67" s="146"/>
    </row>
    <row r="68" spans="1:6" s="55" customFormat="1" ht="25.5" x14ac:dyDescent="0.2">
      <c r="A68" s="131"/>
      <c r="B68" s="136">
        <v>90</v>
      </c>
      <c r="C68" s="133"/>
      <c r="D68" s="135" t="s">
        <v>157</v>
      </c>
      <c r="E68" s="133" t="s">
        <v>96</v>
      </c>
      <c r="F68" s="146"/>
    </row>
    <row r="69" spans="1:6" s="55" customFormat="1" ht="14.25" customHeight="1" x14ac:dyDescent="0.2">
      <c r="A69" s="131" t="s">
        <v>123</v>
      </c>
      <c r="B69" s="136">
        <v>487.69</v>
      </c>
      <c r="C69" s="133" t="s">
        <v>162</v>
      </c>
      <c r="D69" s="133" t="s">
        <v>173</v>
      </c>
      <c r="E69" s="133" t="s">
        <v>175</v>
      </c>
      <c r="F69" s="1"/>
    </row>
    <row r="70" spans="1:6" s="55" customFormat="1" x14ac:dyDescent="0.2">
      <c r="A70" s="131"/>
      <c r="B70" s="136">
        <v>72</v>
      </c>
      <c r="C70" s="133"/>
      <c r="D70" s="133" t="s">
        <v>115</v>
      </c>
      <c r="E70" s="133" t="s">
        <v>97</v>
      </c>
      <c r="F70" s="1"/>
    </row>
    <row r="71" spans="1:6" s="55" customFormat="1" ht="25.5" x14ac:dyDescent="0.2">
      <c r="A71" s="131"/>
      <c r="B71" s="136">
        <v>17.899999999999999</v>
      </c>
      <c r="C71" s="120"/>
      <c r="D71" s="133" t="s">
        <v>156</v>
      </c>
      <c r="E71" s="133" t="s">
        <v>96</v>
      </c>
      <c r="F71" s="1"/>
    </row>
    <row r="72" spans="1:6" s="55" customFormat="1" x14ac:dyDescent="0.2">
      <c r="A72" s="131" t="s">
        <v>124</v>
      </c>
      <c r="B72" s="136">
        <v>419.13</v>
      </c>
      <c r="C72" s="133" t="s">
        <v>163</v>
      </c>
      <c r="D72" s="133" t="s">
        <v>95</v>
      </c>
      <c r="E72" s="133" t="s">
        <v>96</v>
      </c>
      <c r="F72" s="161"/>
    </row>
    <row r="73" spans="1:6" s="55" customFormat="1" x14ac:dyDescent="0.2">
      <c r="A73" s="134"/>
      <c r="B73" s="136">
        <v>46</v>
      </c>
      <c r="C73" s="147"/>
      <c r="D73" s="135" t="s">
        <v>99</v>
      </c>
      <c r="E73" s="133" t="s">
        <v>97</v>
      </c>
      <c r="F73" s="1"/>
    </row>
    <row r="74" spans="1:6" s="55" customFormat="1" ht="25.5" x14ac:dyDescent="0.2">
      <c r="A74" s="131"/>
      <c r="B74" s="136">
        <v>90</v>
      </c>
      <c r="C74" s="133"/>
      <c r="D74" s="135" t="s">
        <v>105</v>
      </c>
      <c r="E74" s="133" t="s">
        <v>106</v>
      </c>
      <c r="F74" s="1"/>
    </row>
    <row r="75" spans="1:6" s="55" customFormat="1" ht="25.5" x14ac:dyDescent="0.2">
      <c r="A75" s="131"/>
      <c r="B75" s="136">
        <v>9.85</v>
      </c>
      <c r="C75" s="133"/>
      <c r="D75" s="135" t="s">
        <v>190</v>
      </c>
      <c r="E75" s="133" t="s">
        <v>96</v>
      </c>
      <c r="F75" s="1"/>
    </row>
    <row r="76" spans="1:6" s="55" customFormat="1" ht="25.5" customHeight="1" x14ac:dyDescent="0.2">
      <c r="A76" s="131"/>
      <c r="B76" s="136">
        <v>90</v>
      </c>
      <c r="C76" s="133"/>
      <c r="D76" s="135" t="s">
        <v>193</v>
      </c>
      <c r="E76" s="133" t="s">
        <v>96</v>
      </c>
      <c r="F76" s="1"/>
    </row>
    <row r="77" spans="1:6" s="55" customFormat="1" x14ac:dyDescent="0.2">
      <c r="A77" s="118"/>
      <c r="B77" s="140"/>
      <c r="C77" s="120"/>
      <c r="D77" s="120"/>
      <c r="E77" s="121"/>
      <c r="F77" s="1"/>
    </row>
    <row r="78" spans="1:6" s="55" customFormat="1" ht="12.75" hidden="1" customHeight="1" x14ac:dyDescent="0.2">
      <c r="A78" s="109"/>
      <c r="B78" s="110"/>
      <c r="C78" s="111"/>
      <c r="D78" s="111"/>
      <c r="E78" s="112"/>
      <c r="F78" s="1"/>
    </row>
    <row r="79" spans="1:6" ht="19.5" customHeight="1" x14ac:dyDescent="0.2">
      <c r="A79" s="71" t="s">
        <v>62</v>
      </c>
      <c r="B79" s="148">
        <f>SUM(B20:B78)</f>
        <v>12715.75</v>
      </c>
      <c r="C79" s="129"/>
      <c r="D79" s="170"/>
      <c r="E79" s="170"/>
      <c r="F79" s="36"/>
    </row>
    <row r="80" spans="1:6" ht="10.5" customHeight="1" x14ac:dyDescent="0.2">
      <c r="A80" s="26"/>
      <c r="B80" s="22"/>
      <c r="C80" s="26"/>
      <c r="D80" s="26"/>
      <c r="E80" s="26"/>
      <c r="F80" s="26"/>
    </row>
    <row r="81" spans="1:6" ht="24.75" customHeight="1" x14ac:dyDescent="0.2">
      <c r="A81" s="171" t="s">
        <v>63</v>
      </c>
      <c r="B81" s="171"/>
      <c r="C81" s="171"/>
      <c r="D81" s="171"/>
      <c r="E81" s="171"/>
      <c r="F81" s="36"/>
    </row>
    <row r="82" spans="1:6" ht="27" customHeight="1" x14ac:dyDescent="0.2">
      <c r="A82" s="29" t="s">
        <v>94</v>
      </c>
      <c r="B82" s="29" t="s">
        <v>7</v>
      </c>
      <c r="C82" s="29" t="s">
        <v>128</v>
      </c>
      <c r="D82" s="29" t="s">
        <v>64</v>
      </c>
      <c r="E82" s="29" t="s">
        <v>59</v>
      </c>
      <c r="F82" s="39"/>
    </row>
    <row r="83" spans="1:6" s="55" customFormat="1" hidden="1" x14ac:dyDescent="0.2">
      <c r="A83" s="96"/>
      <c r="B83" s="97"/>
      <c r="C83" s="98"/>
      <c r="D83" s="98"/>
      <c r="E83" s="99"/>
      <c r="F83" s="1"/>
    </row>
    <row r="84" spans="1:6" s="55" customFormat="1" x14ac:dyDescent="0.2">
      <c r="A84" s="149">
        <v>44169</v>
      </c>
      <c r="B84" s="140">
        <v>19.84</v>
      </c>
      <c r="C84" s="120" t="s">
        <v>177</v>
      </c>
      <c r="D84" s="121" t="s">
        <v>125</v>
      </c>
      <c r="E84" s="120" t="s">
        <v>97</v>
      </c>
      <c r="F84" s="143"/>
    </row>
    <row r="85" spans="1:6" s="55" customFormat="1" x14ac:dyDescent="0.2">
      <c r="A85" s="118"/>
      <c r="B85" s="119"/>
      <c r="C85" s="120"/>
      <c r="D85" s="120"/>
      <c r="E85" s="121"/>
      <c r="F85" s="1"/>
    </row>
    <row r="86" spans="1:6" s="55" customFormat="1" ht="12.75" hidden="1" customHeight="1" x14ac:dyDescent="0.2">
      <c r="A86" s="96"/>
      <c r="B86" s="97"/>
      <c r="C86" s="98"/>
      <c r="D86" s="98"/>
      <c r="E86" s="99"/>
      <c r="F86" s="1"/>
    </row>
    <row r="87" spans="1:6" ht="19.5" customHeight="1" x14ac:dyDescent="0.2">
      <c r="A87" s="71" t="s">
        <v>65</v>
      </c>
      <c r="B87" s="148">
        <f>SUM(B83:B86)</f>
        <v>19.84</v>
      </c>
      <c r="C87" s="129"/>
      <c r="D87" s="170"/>
      <c r="E87" s="170"/>
      <c r="F87" s="36"/>
    </row>
    <row r="88" spans="1:6" ht="10.5" customHeight="1" x14ac:dyDescent="0.2">
      <c r="A88" s="26"/>
      <c r="B88" s="60"/>
      <c r="C88" s="22"/>
      <c r="D88" s="26"/>
      <c r="E88" s="26"/>
      <c r="F88" s="26"/>
    </row>
    <row r="89" spans="1:6" ht="45" customHeight="1" x14ac:dyDescent="0.2">
      <c r="A89" s="40" t="s">
        <v>66</v>
      </c>
      <c r="B89" s="150">
        <f>B16+B79+B87</f>
        <v>12735.59</v>
      </c>
      <c r="C89" s="41"/>
      <c r="D89" s="41"/>
      <c r="E89" s="41"/>
      <c r="F89" s="25"/>
    </row>
    <row r="90" spans="1:6" ht="15" customHeight="1" x14ac:dyDescent="0.2">
      <c r="A90" s="26"/>
      <c r="B90" s="22"/>
      <c r="C90" s="26"/>
      <c r="D90" s="26"/>
      <c r="E90" s="26"/>
      <c r="F90" s="26"/>
    </row>
    <row r="91" spans="1:6" hidden="1" x14ac:dyDescent="0.2">
      <c r="A91" s="33"/>
      <c r="B91" s="26"/>
      <c r="C91" s="26"/>
      <c r="D91" s="26"/>
      <c r="E91" s="36"/>
      <c r="F91" s="36"/>
    </row>
    <row r="92" spans="1:6" ht="12.75" hidden="1" customHeight="1" x14ac:dyDescent="0.2">
      <c r="A92" s="33"/>
      <c r="B92" s="26"/>
      <c r="C92" s="26"/>
      <c r="D92" s="26"/>
      <c r="E92" s="36"/>
      <c r="F92" s="36"/>
    </row>
    <row r="97" spans="1:6" ht="12.75" hidden="1" customHeight="1" x14ac:dyDescent="0.2"/>
    <row r="100" spans="1:6" hidden="1" x14ac:dyDescent="0.2">
      <c r="A100" s="42"/>
      <c r="B100" s="36"/>
      <c r="C100" s="36"/>
      <c r="D100" s="36"/>
      <c r="E100" s="36"/>
      <c r="F100" s="36"/>
    </row>
    <row r="101" spans="1:6" hidden="1" x14ac:dyDescent="0.2">
      <c r="A101" s="42"/>
      <c r="B101" s="36"/>
      <c r="C101" s="36"/>
      <c r="D101" s="36"/>
      <c r="E101" s="36"/>
      <c r="F101" s="36"/>
    </row>
    <row r="102" spans="1:6" hidden="1" x14ac:dyDescent="0.2">
      <c r="A102" s="42"/>
      <c r="B102" s="36"/>
      <c r="C102" s="36"/>
      <c r="D102" s="36"/>
      <c r="E102" s="36"/>
      <c r="F102" s="36"/>
    </row>
    <row r="103" spans="1:6" hidden="1" x14ac:dyDescent="0.2">
      <c r="A103" s="42"/>
      <c r="B103" s="36"/>
      <c r="C103" s="36"/>
      <c r="D103" s="36"/>
      <c r="E103" s="36"/>
      <c r="F103" s="36"/>
    </row>
    <row r="104" spans="1:6" hidden="1" x14ac:dyDescent="0.2">
      <c r="A104" s="42"/>
      <c r="B104" s="36"/>
      <c r="C104" s="36"/>
      <c r="D104" s="36"/>
      <c r="E104" s="36"/>
      <c r="F104" s="36"/>
    </row>
  </sheetData>
  <sheetProtection formatCells="0" formatRows="0" insertColumns="0" insertRows="0" deleteRows="0"/>
  <mergeCells count="15">
    <mergeCell ref="B7:E7"/>
    <mergeCell ref="B5:E5"/>
    <mergeCell ref="D87:E87"/>
    <mergeCell ref="A1:E1"/>
    <mergeCell ref="A18:E18"/>
    <mergeCell ref="A81:E81"/>
    <mergeCell ref="B2:E2"/>
    <mergeCell ref="B3:E3"/>
    <mergeCell ref="B4:E4"/>
    <mergeCell ref="A8:E8"/>
    <mergeCell ref="A9:E9"/>
    <mergeCell ref="B6:E6"/>
    <mergeCell ref="D16:E16"/>
    <mergeCell ref="D79:E7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6 A77:A78 A12 A15 A83 A20:A2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2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84:A85 A74 A25:A37 A42:A72" xr:uid="{67A21C94-90C0-4AFE-B6AC-F64AD77E4F2B}">
      <formula1>$B$4</formula1>
      <formula2>$B$5</formula2>
    </dataValidation>
  </dataValidations>
  <pageMargins left="0.23622047244094491" right="0.23622047244094491" top="0.19685039370078741" bottom="0.55118110236220474" header="0.19685039370078741" footer="0.19685039370078741"/>
  <pageSetup paperSize="8" scale="75" fitToHeight="0" orientation="portrait" r:id="rId1"/>
  <headerFooter alignWithMargins="0">
    <oddFooter>&amp;LCE Expense Disclosure Workbook 2020-21&amp;RWorksheet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sign-off'!$A$24:$A$25</xm:f>
          </x14:formula1>
          <xm:sqref>B7:E7</xm:sqref>
        </x14:dataValidation>
        <x14:dataValidation type="decimal" operator="greaterThan" allowBlank="1" showInputMessage="1" showErrorMessage="1" error="This cell must contain a dollar figure" xr:uid="{00000000-0002-0000-0200-000004000000}">
          <x14:formula1>
            <xm:f>'Summary and sign-off'!$A$42</xm:f>
          </x14:formula1>
          <xm:sqref>B85:B86 B12:B15 B83 B20 B77:B78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17"/>
  <sheetViews>
    <sheetView topLeftCell="A3" zoomScaleNormal="100" workbookViewId="0">
      <selection activeCell="A3" sqref="A1:XFD104857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10.7109375" style="16" customWidth="1"/>
    <col min="7" max="10" width="9.140625" style="16" hidden="1" customWidth="1"/>
    <col min="11" max="13" width="0" style="16" hidden="1" customWidth="1"/>
    <col min="14" max="16384" width="0" style="16" hidden="1"/>
  </cols>
  <sheetData>
    <row r="1" spans="1:6" ht="26.25" customHeight="1" x14ac:dyDescent="0.2">
      <c r="A1" s="166" t="s">
        <v>49</v>
      </c>
      <c r="B1" s="166"/>
      <c r="C1" s="166"/>
      <c r="D1" s="166"/>
      <c r="E1" s="166"/>
      <c r="F1" s="32"/>
    </row>
    <row r="2" spans="1:6" ht="21" customHeight="1" x14ac:dyDescent="0.2">
      <c r="A2" s="4" t="s">
        <v>2</v>
      </c>
      <c r="B2" s="169" t="str">
        <f>'Summary and sign-off'!B2:F2</f>
        <v xml:space="preserve">Ministry of Housing and Urban Development </v>
      </c>
      <c r="C2" s="169"/>
      <c r="D2" s="169"/>
      <c r="E2" s="169"/>
      <c r="F2" s="32"/>
    </row>
    <row r="3" spans="1:6" ht="21" customHeight="1" x14ac:dyDescent="0.2">
      <c r="A3" s="4" t="s">
        <v>50</v>
      </c>
      <c r="B3" s="169" t="str">
        <f>'Summary and sign-off'!B3:F3</f>
        <v>Andrew Crisp</v>
      </c>
      <c r="C3" s="169"/>
      <c r="D3" s="169"/>
      <c r="E3" s="169"/>
      <c r="F3" s="32"/>
    </row>
    <row r="4" spans="1:6" ht="21" customHeight="1" x14ac:dyDescent="0.2">
      <c r="A4" s="4" t="s">
        <v>51</v>
      </c>
      <c r="B4" s="169">
        <f>'Summary and sign-off'!B4:F4</f>
        <v>44013</v>
      </c>
      <c r="C4" s="169"/>
      <c r="D4" s="169"/>
      <c r="E4" s="169"/>
      <c r="F4" s="32"/>
    </row>
    <row r="5" spans="1:6" ht="21" customHeight="1" x14ac:dyDescent="0.2">
      <c r="A5" s="4" t="s">
        <v>52</v>
      </c>
      <c r="B5" s="169">
        <f>'Summary and sign-off'!B5:F5</f>
        <v>44377</v>
      </c>
      <c r="C5" s="169"/>
      <c r="D5" s="169"/>
      <c r="E5" s="169"/>
      <c r="F5" s="32"/>
    </row>
    <row r="6" spans="1:6" ht="21" customHeight="1" x14ac:dyDescent="0.2">
      <c r="A6" s="4" t="s">
        <v>53</v>
      </c>
      <c r="B6" s="164" t="s">
        <v>20</v>
      </c>
      <c r="C6" s="164"/>
      <c r="D6" s="164"/>
      <c r="E6" s="164"/>
      <c r="F6" s="32"/>
    </row>
    <row r="7" spans="1:6" ht="21" customHeight="1" x14ac:dyDescent="0.2">
      <c r="A7" s="4" t="s">
        <v>3</v>
      </c>
      <c r="B7" s="164" t="s">
        <v>23</v>
      </c>
      <c r="C7" s="164"/>
      <c r="D7" s="164"/>
      <c r="E7" s="164"/>
      <c r="F7" s="32"/>
    </row>
    <row r="8" spans="1:6" ht="35.25" customHeight="1" x14ac:dyDescent="0.25">
      <c r="A8" s="180" t="s">
        <v>130</v>
      </c>
      <c r="B8" s="180"/>
      <c r="C8" s="181"/>
      <c r="D8" s="181"/>
      <c r="E8" s="181"/>
      <c r="F8" s="35"/>
    </row>
    <row r="9" spans="1:6" ht="35.25" customHeight="1" x14ac:dyDescent="0.25">
      <c r="A9" s="178" t="s">
        <v>67</v>
      </c>
      <c r="B9" s="179"/>
      <c r="C9" s="179"/>
      <c r="D9" s="179"/>
      <c r="E9" s="179"/>
      <c r="F9" s="35"/>
    </row>
    <row r="10" spans="1:6" ht="27" customHeight="1" x14ac:dyDescent="0.2">
      <c r="A10" s="29" t="s">
        <v>94</v>
      </c>
      <c r="B10" s="29" t="s">
        <v>7</v>
      </c>
      <c r="C10" s="29" t="s">
        <v>68</v>
      </c>
      <c r="D10" s="29" t="s">
        <v>69</v>
      </c>
      <c r="E10" s="29" t="s">
        <v>59</v>
      </c>
      <c r="F10" s="23"/>
    </row>
    <row r="11" spans="1:6" s="55" customFormat="1" hidden="1" x14ac:dyDescent="0.2">
      <c r="A11" s="100"/>
      <c r="B11" s="97"/>
      <c r="C11" s="101"/>
      <c r="D11" s="101"/>
      <c r="E11" s="102"/>
      <c r="F11" s="2"/>
    </row>
    <row r="12" spans="1:6" s="55" customFormat="1" x14ac:dyDescent="0.2">
      <c r="A12" s="130" t="s">
        <v>131</v>
      </c>
      <c r="B12" s="119"/>
      <c r="C12" s="122"/>
      <c r="D12" s="122"/>
      <c r="E12" s="123"/>
      <c r="F12" s="2"/>
    </row>
    <row r="13" spans="1:6" s="55" customFormat="1" x14ac:dyDescent="0.2">
      <c r="A13" s="118"/>
      <c r="B13" s="119"/>
      <c r="C13" s="122"/>
      <c r="D13" s="122"/>
      <c r="E13" s="123"/>
      <c r="F13" s="2"/>
    </row>
    <row r="14" spans="1:6" s="55" customFormat="1" ht="11.25" hidden="1" customHeight="1" x14ac:dyDescent="0.2">
      <c r="A14" s="100"/>
      <c r="B14" s="97"/>
      <c r="C14" s="101"/>
      <c r="D14" s="101"/>
      <c r="E14" s="102"/>
      <c r="F14" s="2"/>
    </row>
    <row r="15" spans="1:6" ht="34.5" customHeight="1" x14ac:dyDescent="0.2">
      <c r="A15" s="56" t="s">
        <v>70</v>
      </c>
      <c r="B15" s="152">
        <f>SUM(B11:B14)</f>
        <v>0</v>
      </c>
      <c r="C15" s="70"/>
      <c r="D15" s="176"/>
      <c r="E15" s="176"/>
      <c r="F15" s="2"/>
    </row>
    <row r="16" spans="1:6" x14ac:dyDescent="0.2">
      <c r="A16" s="21"/>
      <c r="B16" s="20"/>
      <c r="C16" s="20"/>
      <c r="D16" s="20"/>
      <c r="E16" s="20"/>
      <c r="F16" s="32"/>
    </row>
    <row r="17" spans="1:6" hidden="1" x14ac:dyDescent="0.2">
      <c r="A17" s="20"/>
      <c r="B17" s="20"/>
      <c r="C17" s="20"/>
      <c r="D17" s="20"/>
      <c r="E17" s="20"/>
      <c r="F17" s="32"/>
    </row>
  </sheetData>
  <sheetProtection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2020-21&amp;RWorksheet - Hospitality</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sign-off'!$A$24:$A$25</xm:f>
          </x14:formula1>
          <xm:sqref>B7:E7</xm:sqref>
        </x14:dataValidation>
        <x14:dataValidation type="decimal" operator="greaterThan" allowBlank="1" showInputMessage="1" showErrorMessage="1" error="This cell must contain a dollar figure" xr:uid="{00000000-0002-0000-0300-000004000000}">
          <x14:formula1>
            <xm:f>'Summary and sign-off'!$A$42</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0"/>
  <sheetViews>
    <sheetView zoomScaleNormal="100" workbookViewId="0">
      <selection activeCell="A24" sqref="A12:E2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10.7109375" style="16" customWidth="1"/>
    <col min="7" max="10" width="9.140625" style="16" hidden="1" customWidth="1"/>
    <col min="11" max="13" width="0" style="16" hidden="1" customWidth="1"/>
    <col min="14" max="16384" width="9.140625" style="16" hidden="1"/>
  </cols>
  <sheetData>
    <row r="1" spans="1:6" ht="26.25" customHeight="1" x14ac:dyDescent="0.2">
      <c r="A1" s="166" t="s">
        <v>49</v>
      </c>
      <c r="B1" s="166"/>
      <c r="C1" s="166"/>
      <c r="D1" s="166"/>
      <c r="E1" s="166"/>
      <c r="F1" s="24"/>
    </row>
    <row r="2" spans="1:6" ht="21" customHeight="1" x14ac:dyDescent="0.2">
      <c r="A2" s="4" t="s">
        <v>2</v>
      </c>
      <c r="B2" s="169" t="str">
        <f>'Summary and sign-off'!B2:F2</f>
        <v xml:space="preserve">Ministry of Housing and Urban Development </v>
      </c>
      <c r="C2" s="169"/>
      <c r="D2" s="169"/>
      <c r="E2" s="169"/>
      <c r="F2" s="24"/>
    </row>
    <row r="3" spans="1:6" ht="21" customHeight="1" x14ac:dyDescent="0.2">
      <c r="A3" s="4" t="s">
        <v>50</v>
      </c>
      <c r="B3" s="169" t="str">
        <f>'Summary and sign-off'!B3:F3</f>
        <v>Andrew Crisp</v>
      </c>
      <c r="C3" s="169"/>
      <c r="D3" s="169"/>
      <c r="E3" s="169"/>
      <c r="F3" s="24"/>
    </row>
    <row r="4" spans="1:6" ht="21" customHeight="1" x14ac:dyDescent="0.2">
      <c r="A4" s="4" t="s">
        <v>51</v>
      </c>
      <c r="B4" s="169">
        <f>'Summary and sign-off'!B4:F4</f>
        <v>44013</v>
      </c>
      <c r="C4" s="169"/>
      <c r="D4" s="169"/>
      <c r="E4" s="169"/>
      <c r="F4" s="24"/>
    </row>
    <row r="5" spans="1:6" ht="21" customHeight="1" x14ac:dyDescent="0.2">
      <c r="A5" s="4" t="s">
        <v>52</v>
      </c>
      <c r="B5" s="169">
        <f>'Summary and sign-off'!B5:F5</f>
        <v>44377</v>
      </c>
      <c r="C5" s="169"/>
      <c r="D5" s="169"/>
      <c r="E5" s="169"/>
      <c r="F5" s="24"/>
    </row>
    <row r="6" spans="1:6" ht="21" customHeight="1" x14ac:dyDescent="0.2">
      <c r="A6" s="4" t="s">
        <v>53</v>
      </c>
      <c r="B6" s="164" t="s">
        <v>20</v>
      </c>
      <c r="C6" s="164"/>
      <c r="D6" s="164"/>
      <c r="E6" s="164"/>
      <c r="F6" s="28"/>
    </row>
    <row r="7" spans="1:6" ht="21" customHeight="1" x14ac:dyDescent="0.2">
      <c r="A7" s="4" t="s">
        <v>3</v>
      </c>
      <c r="B7" s="164" t="s">
        <v>23</v>
      </c>
      <c r="C7" s="164"/>
      <c r="D7" s="164"/>
      <c r="E7" s="164"/>
      <c r="F7" s="28"/>
    </row>
    <row r="8" spans="1:6" ht="35.25" customHeight="1" x14ac:dyDescent="0.2">
      <c r="A8" s="173" t="s">
        <v>71</v>
      </c>
      <c r="B8" s="173"/>
      <c r="C8" s="181"/>
      <c r="D8" s="181"/>
      <c r="E8" s="181"/>
      <c r="F8" s="24"/>
    </row>
    <row r="9" spans="1:6" ht="35.25" customHeight="1" x14ac:dyDescent="0.2">
      <c r="A9" s="182" t="s">
        <v>72</v>
      </c>
      <c r="B9" s="183"/>
      <c r="C9" s="183"/>
      <c r="D9" s="183"/>
      <c r="E9" s="183"/>
      <c r="F9" s="24"/>
    </row>
    <row r="10" spans="1:6" ht="27" customHeight="1" x14ac:dyDescent="0.2">
      <c r="A10" s="29" t="s">
        <v>57</v>
      </c>
      <c r="B10" s="29" t="s">
        <v>7</v>
      </c>
      <c r="C10" s="29" t="s">
        <v>73</v>
      </c>
      <c r="D10" s="29" t="s">
        <v>74</v>
      </c>
      <c r="E10" s="29" t="s">
        <v>59</v>
      </c>
      <c r="F10" s="30"/>
    </row>
    <row r="11" spans="1:6" s="55" customFormat="1" hidden="1" x14ac:dyDescent="0.2">
      <c r="A11" s="100"/>
      <c r="B11" s="97"/>
      <c r="C11" s="101"/>
      <c r="D11" s="101"/>
      <c r="E11" s="102"/>
      <c r="F11" s="3"/>
    </row>
    <row r="12" spans="1:6" s="55" customFormat="1" x14ac:dyDescent="0.2">
      <c r="A12" s="149">
        <v>44021</v>
      </c>
      <c r="B12" s="140">
        <v>690</v>
      </c>
      <c r="C12" s="153" t="s">
        <v>132</v>
      </c>
      <c r="D12" s="153"/>
      <c r="E12" s="154" t="s">
        <v>97</v>
      </c>
      <c r="F12" s="155"/>
    </row>
    <row r="13" spans="1:6" s="55" customFormat="1" x14ac:dyDescent="0.2">
      <c r="A13" s="149">
        <v>44043</v>
      </c>
      <c r="B13" s="140">
        <v>24.1</v>
      </c>
      <c r="C13" s="153" t="s">
        <v>133</v>
      </c>
      <c r="D13" s="153" t="s">
        <v>134</v>
      </c>
      <c r="E13" s="154" t="s">
        <v>97</v>
      </c>
    </row>
    <row r="14" spans="1:6" s="55" customFormat="1" x14ac:dyDescent="0.2">
      <c r="A14" s="149">
        <v>44074</v>
      </c>
      <c r="B14" s="140">
        <v>27.76</v>
      </c>
      <c r="C14" s="153" t="s">
        <v>133</v>
      </c>
      <c r="D14" s="153" t="s">
        <v>135</v>
      </c>
      <c r="E14" s="154" t="s">
        <v>97</v>
      </c>
    </row>
    <row r="15" spans="1:6" s="55" customFormat="1" x14ac:dyDescent="0.2">
      <c r="A15" s="149">
        <v>44083</v>
      </c>
      <c r="B15" s="140">
        <v>690</v>
      </c>
      <c r="C15" s="153" t="s">
        <v>136</v>
      </c>
      <c r="D15" s="153"/>
      <c r="E15" s="154" t="s">
        <v>97</v>
      </c>
    </row>
    <row r="16" spans="1:6" s="55" customFormat="1" x14ac:dyDescent="0.2">
      <c r="A16" s="149">
        <v>44104</v>
      </c>
      <c r="B16" s="140">
        <v>24.2</v>
      </c>
      <c r="C16" s="153" t="s">
        <v>133</v>
      </c>
      <c r="D16" s="153" t="s">
        <v>137</v>
      </c>
      <c r="E16" s="154" t="s">
        <v>138</v>
      </c>
    </row>
    <row r="17" spans="1:6" s="55" customFormat="1" x14ac:dyDescent="0.2">
      <c r="A17" s="149">
        <v>44135</v>
      </c>
      <c r="B17" s="140">
        <v>23.49</v>
      </c>
      <c r="C17" s="153" t="s">
        <v>133</v>
      </c>
      <c r="D17" s="153" t="s">
        <v>139</v>
      </c>
      <c r="E17" s="154" t="s">
        <v>138</v>
      </c>
    </row>
    <row r="18" spans="1:6" s="55" customFormat="1" x14ac:dyDescent="0.2">
      <c r="A18" s="149">
        <v>44165</v>
      </c>
      <c r="B18" s="156">
        <v>23.22</v>
      </c>
      <c r="C18" s="153" t="s">
        <v>133</v>
      </c>
      <c r="D18" s="153" t="s">
        <v>140</v>
      </c>
      <c r="E18" s="154" t="s">
        <v>138</v>
      </c>
    </row>
    <row r="19" spans="1:6" s="55" customFormat="1" x14ac:dyDescent="0.2">
      <c r="A19" s="149">
        <v>44167</v>
      </c>
      <c r="B19" s="140">
        <v>690</v>
      </c>
      <c r="C19" s="153" t="s">
        <v>141</v>
      </c>
      <c r="D19" s="153"/>
      <c r="E19" s="154" t="s">
        <v>97</v>
      </c>
    </row>
    <row r="20" spans="1:6" s="55" customFormat="1" x14ac:dyDescent="0.2">
      <c r="A20" s="149">
        <v>44196</v>
      </c>
      <c r="B20" s="140">
        <v>24.07</v>
      </c>
      <c r="C20" s="120" t="s">
        <v>133</v>
      </c>
      <c r="D20" s="120" t="s">
        <v>142</v>
      </c>
      <c r="E20" s="121" t="s">
        <v>138</v>
      </c>
    </row>
    <row r="21" spans="1:6" s="55" customFormat="1" x14ac:dyDescent="0.2">
      <c r="A21" s="149">
        <v>44227</v>
      </c>
      <c r="B21" s="140">
        <v>24.2</v>
      </c>
      <c r="C21" s="120" t="s">
        <v>133</v>
      </c>
      <c r="D21" s="120" t="s">
        <v>143</v>
      </c>
      <c r="E21" s="154" t="s">
        <v>138</v>
      </c>
    </row>
    <row r="22" spans="1:6" s="55" customFormat="1" x14ac:dyDescent="0.2">
      <c r="A22" s="149">
        <v>44255</v>
      </c>
      <c r="B22" s="140">
        <v>24.54</v>
      </c>
      <c r="C22" s="120" t="s">
        <v>133</v>
      </c>
      <c r="D22" s="120" t="s">
        <v>144</v>
      </c>
      <c r="E22" s="154" t="s">
        <v>138</v>
      </c>
    </row>
    <row r="23" spans="1:6" s="55" customFormat="1" x14ac:dyDescent="0.2">
      <c r="A23" s="149">
        <v>44286</v>
      </c>
      <c r="B23" s="140">
        <v>26.57</v>
      </c>
      <c r="C23" s="120" t="s">
        <v>133</v>
      </c>
      <c r="D23" s="120" t="s">
        <v>145</v>
      </c>
      <c r="E23" s="154" t="s">
        <v>138</v>
      </c>
    </row>
    <row r="24" spans="1:6" s="55" customFormat="1" x14ac:dyDescent="0.2">
      <c r="A24" s="149">
        <v>44316</v>
      </c>
      <c r="B24" s="140">
        <v>23.93</v>
      </c>
      <c r="C24" s="120" t="s">
        <v>133</v>
      </c>
      <c r="D24" s="120" t="s">
        <v>146</v>
      </c>
      <c r="E24" s="121" t="s">
        <v>138</v>
      </c>
    </row>
    <row r="25" spans="1:6" s="55" customFormat="1" x14ac:dyDescent="0.2">
      <c r="A25" s="149">
        <v>44328</v>
      </c>
      <c r="B25" s="140">
        <v>1380</v>
      </c>
      <c r="C25" s="120" t="s">
        <v>147</v>
      </c>
      <c r="D25" s="120"/>
      <c r="E25" s="121" t="s">
        <v>97</v>
      </c>
    </row>
    <row r="26" spans="1:6" s="55" customFormat="1" x14ac:dyDescent="0.2">
      <c r="A26" s="149">
        <v>44347</v>
      </c>
      <c r="B26" s="140">
        <v>28.16</v>
      </c>
      <c r="C26" s="120" t="s">
        <v>133</v>
      </c>
      <c r="D26" s="120" t="s">
        <v>148</v>
      </c>
      <c r="E26" s="154" t="s">
        <v>138</v>
      </c>
    </row>
    <row r="27" spans="1:6" s="55" customFormat="1" ht="16.5" customHeight="1" x14ac:dyDescent="0.2">
      <c r="A27" s="149">
        <v>44377</v>
      </c>
      <c r="B27" s="140">
        <v>66</v>
      </c>
      <c r="C27" s="120" t="s">
        <v>166</v>
      </c>
      <c r="D27" s="120" t="s">
        <v>149</v>
      </c>
      <c r="E27" s="154" t="s">
        <v>138</v>
      </c>
      <c r="F27" s="157"/>
    </row>
    <row r="28" spans="1:6" s="55" customFormat="1" x14ac:dyDescent="0.2">
      <c r="A28" s="149">
        <v>44370</v>
      </c>
      <c r="B28" s="140">
        <v>690</v>
      </c>
      <c r="C28" s="120" t="s">
        <v>150</v>
      </c>
      <c r="D28" s="120"/>
      <c r="E28" s="121" t="s">
        <v>97</v>
      </c>
    </row>
    <row r="29" spans="1:6" s="55" customFormat="1" x14ac:dyDescent="0.2">
      <c r="A29" s="149"/>
      <c r="B29" s="140"/>
      <c r="C29" s="120"/>
      <c r="D29" s="120"/>
      <c r="E29" s="121"/>
    </row>
    <row r="30" spans="1:6" s="55" customFormat="1" hidden="1" x14ac:dyDescent="0.2">
      <c r="A30" s="100"/>
      <c r="B30" s="97"/>
      <c r="C30" s="101"/>
      <c r="D30" s="101"/>
      <c r="E30" s="102"/>
      <c r="F30" s="3"/>
    </row>
    <row r="31" spans="1:6" ht="34.5" customHeight="1" x14ac:dyDescent="0.2">
      <c r="A31" s="56" t="s">
        <v>75</v>
      </c>
      <c r="B31" s="152">
        <f>SUM(B11:B30)</f>
        <v>4480.24</v>
      </c>
      <c r="C31" s="70"/>
      <c r="D31" s="176"/>
      <c r="E31" s="176"/>
      <c r="F31" s="31"/>
    </row>
    <row r="32" spans="1:6" x14ac:dyDescent="0.2">
      <c r="A32" s="21"/>
      <c r="B32" s="20"/>
      <c r="C32" s="20"/>
      <c r="D32" s="20"/>
      <c r="E32" s="20"/>
      <c r="F32" s="24"/>
    </row>
    <row r="33" spans="1:6" hidden="1" x14ac:dyDescent="0.2">
      <c r="A33" s="32"/>
      <c r="B33" s="33"/>
      <c r="C33" s="20"/>
      <c r="D33" s="20"/>
      <c r="E33" s="20"/>
      <c r="F33" s="32"/>
    </row>
    <row r="34" spans="1:6" hidden="1" x14ac:dyDescent="0.2">
      <c r="A34" s="20"/>
      <c r="B34" s="20"/>
      <c r="C34" s="20"/>
      <c r="D34" s="20"/>
      <c r="E34" s="32"/>
    </row>
    <row r="35" spans="1:6" ht="12.75" hidden="1" customHeight="1" x14ac:dyDescent="0.2"/>
    <row r="36" spans="1:6" hidden="1" x14ac:dyDescent="0.2">
      <c r="A36" s="34"/>
      <c r="B36" s="34"/>
      <c r="C36" s="34"/>
      <c r="D36" s="34"/>
      <c r="E36" s="34"/>
      <c r="F36" s="24"/>
    </row>
    <row r="37" spans="1:6" hidden="1" x14ac:dyDescent="0.2">
      <c r="A37" s="34"/>
      <c r="B37" s="34"/>
      <c r="C37" s="34"/>
      <c r="D37" s="34"/>
      <c r="E37" s="34"/>
      <c r="F37" s="24"/>
    </row>
    <row r="38" spans="1:6" hidden="1" x14ac:dyDescent="0.2">
      <c r="A38" s="34"/>
      <c r="B38" s="34"/>
      <c r="C38" s="34"/>
      <c r="D38" s="34"/>
      <c r="E38" s="34"/>
      <c r="F38" s="24"/>
    </row>
    <row r="39" spans="1:6" hidden="1" x14ac:dyDescent="0.2">
      <c r="A39" s="34"/>
      <c r="B39" s="34"/>
      <c r="C39" s="34"/>
      <c r="D39" s="34"/>
      <c r="E39" s="34"/>
      <c r="F39" s="24"/>
    </row>
    <row r="40" spans="1:6" hidden="1" x14ac:dyDescent="0.2">
      <c r="A40" s="34"/>
      <c r="B40" s="34"/>
      <c r="C40" s="34"/>
      <c r="D40" s="34"/>
      <c r="E40" s="34"/>
      <c r="F40" s="24"/>
    </row>
  </sheetData>
  <sheetProtection formatCells="0" insertRows="0" deleteRows="0"/>
  <mergeCells count="10">
    <mergeCell ref="D31:E3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0"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20 A21 A22 A23 A24 A25 A26 A27 A28:A29"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2020-21&amp;RWorksheet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sign-off'!$A$24:$A$25</xm:f>
          </x14:formula1>
          <xm:sqref>B7:E7</xm:sqref>
        </x14:dataValidation>
        <x14:dataValidation type="decimal" operator="greaterThan" allowBlank="1" showInputMessage="1" showErrorMessage="1" error="This cell must contain a dollar figure" xr:uid="{00000000-0002-0000-0400-000004000000}">
          <x14:formula1>
            <xm:f>'Summary and sign-off'!$A$42</xm:f>
          </x14:formula1>
          <xm:sqref>B11:B30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27"/>
  <sheetViews>
    <sheetView tabSelected="1" zoomScaleNormal="100" workbookViewId="0">
      <selection activeCell="F18" sqref="F18"/>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10.7109375" style="16" customWidth="1"/>
    <col min="8" max="10" width="9.140625" style="16" hidden="1" customWidth="1"/>
    <col min="11" max="15" width="0" style="16" hidden="1" customWidth="1"/>
    <col min="16" max="16384" width="0" style="16" hidden="1"/>
  </cols>
  <sheetData>
    <row r="1" spans="1:7" ht="26.25" customHeight="1" x14ac:dyDescent="0.2">
      <c r="A1" s="166" t="s">
        <v>76</v>
      </c>
      <c r="B1" s="166"/>
      <c r="C1" s="166"/>
      <c r="D1" s="166"/>
      <c r="E1" s="166"/>
      <c r="F1" s="166"/>
    </row>
    <row r="2" spans="1:7" ht="21" customHeight="1" x14ac:dyDescent="0.2">
      <c r="A2" s="4" t="s">
        <v>2</v>
      </c>
      <c r="B2" s="169" t="str">
        <f>'Summary and sign-off'!B2:F2</f>
        <v xml:space="preserve">Ministry of Housing and Urban Development </v>
      </c>
      <c r="C2" s="169"/>
      <c r="D2" s="169"/>
      <c r="E2" s="169"/>
      <c r="F2" s="169"/>
    </row>
    <row r="3" spans="1:7" ht="21" customHeight="1" x14ac:dyDescent="0.2">
      <c r="A3" s="4" t="s">
        <v>50</v>
      </c>
      <c r="B3" s="169" t="str">
        <f>'Summary and sign-off'!B3:F3</f>
        <v>Andrew Crisp</v>
      </c>
      <c r="C3" s="169"/>
      <c r="D3" s="169"/>
      <c r="E3" s="169"/>
      <c r="F3" s="169"/>
    </row>
    <row r="4" spans="1:7" ht="21" customHeight="1" x14ac:dyDescent="0.2">
      <c r="A4" s="4" t="s">
        <v>51</v>
      </c>
      <c r="B4" s="169">
        <f>'Summary and sign-off'!B4:F4</f>
        <v>44013</v>
      </c>
      <c r="C4" s="169"/>
      <c r="D4" s="169"/>
      <c r="E4" s="169"/>
      <c r="F4" s="169"/>
    </row>
    <row r="5" spans="1:7" ht="21" customHeight="1" x14ac:dyDescent="0.2">
      <c r="A5" s="4" t="s">
        <v>52</v>
      </c>
      <c r="B5" s="169">
        <f>'Summary and sign-off'!B5:F5</f>
        <v>44377</v>
      </c>
      <c r="C5" s="169"/>
      <c r="D5" s="169"/>
      <c r="E5" s="169"/>
      <c r="F5" s="169"/>
    </row>
    <row r="6" spans="1:7" ht="21" customHeight="1" x14ac:dyDescent="0.2">
      <c r="A6" s="4" t="s">
        <v>77</v>
      </c>
      <c r="B6" s="164" t="s">
        <v>20</v>
      </c>
      <c r="C6" s="164"/>
      <c r="D6" s="164"/>
      <c r="E6" s="164"/>
      <c r="F6" s="164"/>
    </row>
    <row r="7" spans="1:7" ht="21" customHeight="1" x14ac:dyDescent="0.2">
      <c r="A7" s="4" t="s">
        <v>3</v>
      </c>
      <c r="B7" s="164" t="s">
        <v>23</v>
      </c>
      <c r="C7" s="164"/>
      <c r="D7" s="164"/>
      <c r="E7" s="164"/>
      <c r="F7" s="164"/>
    </row>
    <row r="8" spans="1:7" ht="36" customHeight="1" x14ac:dyDescent="0.2">
      <c r="A8" s="173" t="s">
        <v>78</v>
      </c>
      <c r="B8" s="173"/>
      <c r="C8" s="173"/>
      <c r="D8" s="173"/>
      <c r="E8" s="173"/>
      <c r="F8" s="173"/>
    </row>
    <row r="9" spans="1:7" ht="36" customHeight="1" x14ac:dyDescent="0.2">
      <c r="A9" s="182" t="s">
        <v>79</v>
      </c>
      <c r="B9" s="183"/>
      <c r="C9" s="183"/>
      <c r="D9" s="183"/>
      <c r="E9" s="183"/>
      <c r="F9" s="183"/>
    </row>
    <row r="10" spans="1:7" ht="39" customHeight="1" x14ac:dyDescent="0.2">
      <c r="A10" s="29" t="s">
        <v>57</v>
      </c>
      <c r="B10" s="113" t="s">
        <v>80</v>
      </c>
      <c r="C10" s="113" t="s">
        <v>81</v>
      </c>
      <c r="D10" s="113" t="s">
        <v>82</v>
      </c>
      <c r="E10" s="113" t="s">
        <v>83</v>
      </c>
      <c r="F10" s="113" t="s">
        <v>84</v>
      </c>
    </row>
    <row r="11" spans="1:7" s="55" customFormat="1" hidden="1" x14ac:dyDescent="0.2">
      <c r="A11" s="96"/>
      <c r="B11" s="101"/>
      <c r="C11" s="103"/>
      <c r="D11" s="101"/>
      <c r="E11" s="104"/>
      <c r="F11" s="102"/>
    </row>
    <row r="12" spans="1:7" s="55" customFormat="1" ht="25.5" x14ac:dyDescent="0.2">
      <c r="A12" s="149">
        <v>44048</v>
      </c>
      <c r="B12" s="158" t="s">
        <v>151</v>
      </c>
      <c r="C12" s="158" t="s">
        <v>36</v>
      </c>
      <c r="D12" s="158" t="s">
        <v>152</v>
      </c>
      <c r="E12" s="140" t="s">
        <v>153</v>
      </c>
      <c r="F12" s="159" t="s">
        <v>191</v>
      </c>
    </row>
    <row r="13" spans="1:7" s="55" customFormat="1" x14ac:dyDescent="0.2">
      <c r="A13" s="149">
        <v>44161</v>
      </c>
      <c r="B13" s="158" t="s">
        <v>154</v>
      </c>
      <c r="C13" s="158" t="s">
        <v>37</v>
      </c>
      <c r="D13" s="158" t="s">
        <v>194</v>
      </c>
      <c r="E13" s="140">
        <v>100</v>
      </c>
      <c r="F13" s="159"/>
    </row>
    <row r="14" spans="1:7" s="55" customFormat="1" x14ac:dyDescent="0.2">
      <c r="A14" s="118"/>
      <c r="B14" s="124"/>
      <c r="C14" s="125"/>
      <c r="D14" s="124"/>
      <c r="E14" s="126"/>
      <c r="F14" s="127"/>
    </row>
    <row r="15" spans="1:7" s="55" customFormat="1" hidden="1" x14ac:dyDescent="0.2">
      <c r="A15" s="96"/>
      <c r="B15" s="101"/>
      <c r="C15" s="103"/>
      <c r="D15" s="101"/>
      <c r="E15" s="104"/>
      <c r="F15" s="102"/>
    </row>
    <row r="16" spans="1:7" ht="34.5" customHeight="1" x14ac:dyDescent="0.2">
      <c r="A16" s="114" t="s">
        <v>85</v>
      </c>
      <c r="B16" s="115" t="s">
        <v>86</v>
      </c>
      <c r="C16" s="116">
        <f>C17+C18</f>
        <v>2</v>
      </c>
      <c r="D16" s="117"/>
      <c r="E16" s="176"/>
      <c r="F16" s="176"/>
      <c r="G16" s="55"/>
    </row>
    <row r="17" spans="1:6" ht="25.5" customHeight="1" x14ac:dyDescent="0.25">
      <c r="A17" s="57"/>
      <c r="B17" s="58" t="s">
        <v>36</v>
      </c>
      <c r="C17" s="59">
        <f>COUNTIF(C11:C15,'Summary and sign-off'!A40)</f>
        <v>1</v>
      </c>
      <c r="D17" s="17"/>
      <c r="E17" s="18"/>
      <c r="F17" s="19"/>
    </row>
    <row r="18" spans="1:6" ht="25.5" customHeight="1" x14ac:dyDescent="0.25">
      <c r="A18" s="57"/>
      <c r="B18" s="58" t="s">
        <v>37</v>
      </c>
      <c r="C18" s="59">
        <f>COUNTIF(C11:C15,'Summary and sign-off'!A41)</f>
        <v>1</v>
      </c>
      <c r="D18" s="17"/>
      <c r="E18" s="18"/>
      <c r="F18" s="19"/>
    </row>
    <row r="19" spans="1:6" x14ac:dyDescent="0.2">
      <c r="A19" s="20"/>
      <c r="B19" s="21"/>
      <c r="C19" s="20"/>
      <c r="D19" s="22"/>
      <c r="E19" s="22"/>
      <c r="F19" s="20"/>
    </row>
    <row r="20" spans="1:6" ht="12.75" hidden="1" customHeight="1" x14ac:dyDescent="0.2">
      <c r="A20" s="23"/>
      <c r="B20" s="23"/>
      <c r="C20" s="27"/>
      <c r="D20" s="27"/>
      <c r="E20" s="27"/>
      <c r="F20" s="27"/>
    </row>
    <row r="23" spans="1:6" hidden="1" x14ac:dyDescent="0.2">
      <c r="A23" s="21"/>
      <c r="B23" s="21"/>
      <c r="C23" s="21"/>
      <c r="D23" s="21"/>
      <c r="E23" s="21"/>
      <c r="F23" s="21"/>
    </row>
    <row r="24" spans="1:6" hidden="1" x14ac:dyDescent="0.2">
      <c r="A24" s="21"/>
      <c r="B24" s="21"/>
      <c r="C24" s="21"/>
      <c r="D24" s="21"/>
      <c r="E24" s="21"/>
      <c r="F24" s="21"/>
    </row>
    <row r="25" spans="1:6" hidden="1" x14ac:dyDescent="0.2">
      <c r="A25" s="21"/>
      <c r="B25" s="21"/>
      <c r="C25" s="21"/>
      <c r="D25" s="21"/>
      <c r="E25" s="21"/>
      <c r="F25" s="21"/>
    </row>
    <row r="26" spans="1:6" hidden="1" x14ac:dyDescent="0.2">
      <c r="A26" s="21"/>
      <c r="B26" s="21"/>
      <c r="C26" s="21"/>
      <c r="D26" s="21"/>
      <c r="E26" s="21"/>
      <c r="F26" s="21"/>
    </row>
    <row r="27" spans="1:6" hidden="1" x14ac:dyDescent="0.2">
      <c r="A27" s="21"/>
      <c r="B27" s="21"/>
      <c r="C27" s="21"/>
      <c r="D27" s="21"/>
      <c r="E27" s="21"/>
      <c r="F27" s="21"/>
    </row>
  </sheetData>
  <sheetProtection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2020-21&amp;RWorksheet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sign-off'!$A$22:$A$23</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sign-off'!$A$24:$A$25</xm:f>
          </x14:formula1>
          <xm:sqref>B7:F7</xm:sqref>
        </x14:dataValidation>
        <x14:dataValidation type="list" allowBlank="1" showInputMessage="1" showErrorMessage="1" error="Use the drop down list (at the right of the cell)" xr:uid="{00000000-0002-0000-0500-000002000000}">
          <x14:formula1>
            <xm:f>'Summary and sign-off'!$A$40:$A$41</xm:f>
          </x14:formula1>
          <xm:sqref>C11:C15</xm:sqref>
        </x14:dataValidation>
        <x14:dataValidation type="list" errorStyle="information" operator="greaterThan" allowBlank="1" showInputMessage="1" prompt="Provide specific $ value if possible" xr:uid="{00000000-0002-0000-0500-000003000000}">
          <x14:formula1>
            <xm:f>'Summary and sign-off'!$A$34:$A$39</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4D053F2ADCEF0B41ACA1676647590D9F004B312C66C8A2184AB8A4A5D6EE284351" ma:contentTypeVersion="7" ma:contentTypeDescription="Create a new document." ma:contentTypeScope="" ma:versionID="06e2d90998008e5a6e2dab3f8488906b">
  <xsd:schema xmlns:xsd="http://www.w3.org/2001/XMLSchema" xmlns:xs="http://www.w3.org/2001/XMLSchema" xmlns:p="http://schemas.microsoft.com/office/2006/metadata/properties" xmlns:ns2="81daeb9b-c864-4e3a-8d56-ff6158c199ac" xmlns:ns3="031bb0d6-8b65-48a7-b61b-ea3c744a986e" targetNamespace="http://schemas.microsoft.com/office/2006/metadata/properties" ma:root="true" ma:fieldsID="48272ec836e54b2e3602566fc9f80d80" ns2:_="" ns3:_="">
    <xsd:import namespace="81daeb9b-c864-4e3a-8d56-ff6158c199ac"/>
    <xsd:import namespace="031bb0d6-8b65-48a7-b61b-ea3c744a986e"/>
    <xsd:element name="properties">
      <xsd:complexType>
        <xsd:sequence>
          <xsd:element name="documentManagement">
            <xsd:complexType>
              <xsd:all>
                <xsd:element ref="ns2:_dlc_DocId" minOccurs="0"/>
                <xsd:element ref="ns2:_dlc_DocIdUrl" minOccurs="0"/>
                <xsd:element ref="ns2:_dlc_DocIdPersistId" minOccurs="0"/>
                <xsd:element ref="ns3:MediaServiceDateTaken" minOccurs="0"/>
                <xsd:element ref="ns3:MediaServiceAutoTags" minOccurs="0"/>
                <xsd:element ref="ns3:MediaServiceGenerationTime" minOccurs="0"/>
                <xsd:element ref="ns3: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aeb9b-c864-4e3a-8d56-ff6158c199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1bb0d6-8b65-48a7-b61b-ea3c744a986e" elementFormDefault="qualified">
    <xsd:import namespace="http://schemas.microsoft.com/office/2006/documentManagement/types"/>
    <xsd:import namespace="http://schemas.microsoft.com/office/infopath/2007/PartnerControls"/>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81daeb9b-c864-4e3a-8d56-ff6158c199ac">CHIEFEXEC-513651717-127</_dlc_DocId>
    <_dlc_DocIdUrl xmlns="81daeb9b-c864-4e3a-8d56-ff6158c199ac">
      <Url>https://mhud.sharepoint.com/sites/dms-CE/_layouts/15/DocIdRedir.aspx?ID=CHIEFEXEC-513651717-127</Url>
      <Description>CHIEFEXEC-513651717-127</Description>
    </_dlc_DocIdUrl>
    <SharedWithUsers xmlns="81daeb9b-c864-4e3a-8d56-ff6158c199ac">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A40B0744-8B73-404D-9D34-8A0704442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aeb9b-c864-4e3a-8d56-ff6158c199ac"/>
    <ds:schemaRef ds:uri="031bb0d6-8b65-48a7-b61b-ea3c744a98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 ds:uri="81daeb9b-c864-4e3a-8d56-ff6158c199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Denise Sheehan</cp:lastModifiedBy>
  <cp:revision/>
  <cp:lastPrinted>2021-07-28T21:13:48Z</cp:lastPrinted>
  <dcterms:created xsi:type="dcterms:W3CDTF">2010-10-17T20:59:02Z</dcterms:created>
  <dcterms:modified xsi:type="dcterms:W3CDTF">2021-07-29T03:40:52Z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0x0101004D053F2ADCEF0B41ACA1676647590D9F004B312C66C8A2184AB8A4A5D6EE284351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1cb41515-bd4c-46f8-bf45-139e47889756</vt:lpwstr>
  </property>
  <property fmtid="{D5CDD505-2E9C-101B-9397-08002B2CF9AE}" pid="10" name="SharedWithUsers">
    <vt:lpwstr>87;#Ken Smart;#157;#Nehalkumar patel</vt:lpwstr>
  </property>
  <property fmtid="{D5CDD505-2E9C-101B-9397-08002B2CF9AE}" pid="11" name="Activity">
    <vt:lpwstr>NA</vt:lpwstr>
  </property>
</Properties>
</file>