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ebeccaMorgan\BSA\Finance - Finance\Chief Executive Expenses\2022\Helen Cruse (20 May 22 - 30 June 22)\"/>
    </mc:Choice>
  </mc:AlternateContent>
  <bookViews>
    <workbookView xWindow="0" yWindow="0" windowWidth="25200" windowHeight="11250" firstSheet="1" activeTab="1"/>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Travel!$A$1:$E$61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5" i="4" l="1"/>
  <c r="C25" i="3"/>
  <c r="C25" i="2"/>
  <c r="C36" i="1"/>
  <c r="C50"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50" i="1" s="1"/>
  <c r="F56" i="13"/>
  <c r="D36" i="1" s="1"/>
  <c r="F55" i="13"/>
  <c r="D22" i="1" s="1"/>
  <c r="C13" i="13"/>
  <c r="C12" i="13"/>
  <c r="C11" i="13"/>
  <c r="C16" i="13" l="1"/>
  <c r="C17" i="13"/>
  <c r="B5" i="4" l="1"/>
  <c r="B4" i="4"/>
  <c r="B5" i="3"/>
  <c r="B4" i="3"/>
  <c r="B5" i="2"/>
  <c r="B4" i="2"/>
  <c r="B5" i="1"/>
  <c r="B4" i="1"/>
  <c r="C15" i="13" l="1"/>
  <c r="F12" i="13" l="1"/>
  <c r="C25" i="4"/>
  <c r="F11" i="13" s="1"/>
  <c r="F13" i="13" l="1"/>
  <c r="B50" i="1"/>
  <c r="B17" i="13" s="1"/>
  <c r="B36" i="1"/>
  <c r="B16" i="13" s="1"/>
  <c r="B22" i="1"/>
  <c r="B15" i="13" s="1"/>
  <c r="B25" i="3" l="1"/>
  <c r="B13" i="13" s="1"/>
  <c r="B25" i="2"/>
  <c r="B12" i="13" s="1"/>
  <c r="B11" i="13" l="1"/>
  <c r="B52"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5" authorId="0" shapeId="0">
      <text>
        <r>
          <rPr>
            <sz val="9"/>
            <color indexed="81"/>
            <rFont val="Tahoma"/>
            <family val="2"/>
          </rPr>
          <t xml:space="preserve">
Insert additional rows as needed:
- 'right click' on a row number (left of screen)
- select 'Insert' (this will insert a row above it)
</t>
        </r>
      </text>
    </comment>
    <comment ref="A39"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<sst xmlns="http://schemas.openxmlformats.org/spreadsheetml/2006/main" count="242" uniqueCount="179">
  <si>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</si>
  <si>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</si>
  <si>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</si>
  <si>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</si>
  <si>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</si>
  <si>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</si>
  <si>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</si>
  <si>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</si>
  <si>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</si>
  <si>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</si>
  <si>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</si>
  <si>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</si>
  <si>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</si>
  <si>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</si>
  <si>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</si>
  <si>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</si>
  <si>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</si>
  <si>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</si>
  <si>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</si>
  <si>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</si>
  <si>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</si>
  <si>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</si>
  <si>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</si>
  <si>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</si>
  <si>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</si>
  <si>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</si>
  <si>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</si>
  <si>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</si>
  <si>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</si>
  <si>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</si>
  <si>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</si>
  <si>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</si>
  <si>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</si>
  <si>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</si>
  <si>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</si>
  <si>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</si>
  <si>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</si>
  <si>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</si>
  <si>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</si>
  <si>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</si>
  <si>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</si>
  <si>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</si>
  <si>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</si>
  <si>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</si>
  <si>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</si>
  <si>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</si>
  <si>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</si>
  <si>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</si>
  <si>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</si>
  <si>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</si>
  <si>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</si>
  <si>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</si>
  <si>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</si>
  <si>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</si>
  <si>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</si>
  <si>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</si>
  <si>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</si>
  <si>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</si>
  <si>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</si>
  <si>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</si>
  <si>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</si>
  <si>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</si>
  <si>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</si>
  <si>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</si>
  <si>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</si>
  <si>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</si>
  <si>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</si>
  <si>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</si>
  <si>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</si>
  <si>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</si>
  <si>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</si>
  <si>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</si>
  <si>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</si>
  <si>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</si>
  <si>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</si>
  <si>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</si>
  <si>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</si>
  <si>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</si>
  <si>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</si>
  <si>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</si>
  <si>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</si>
  <si>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</si>
  <si>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</si>
  <si>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</si>
  <si>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</si>
  <si>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</si>
  <si>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</si>
  <si>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</si>
  <si>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</si>
  <si>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</si>
  <si>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</si>
  <si>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</si>
  <si>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</si>
  <si>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</si>
  <si>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</si>
  <si>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</si>
  <si>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</si>
  <si>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</si>
  <si>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</si>
  <si>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</si>
  <si>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</si>
  <si>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</si>
  <si>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</si>
  <si>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</si>
  <si>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</si>
  <si>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</si>
  <si>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</si>
  <si>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</si>
  <si>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</si>
  <si>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</si>
  <si>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</si>
  <si>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</si>
  <si>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</si>
  <si>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</si>
  <si>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</si>
  <si>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</si>
  <si>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</si>
  <si>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</si>
  <si>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</si>
  <si>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</si>
  <si>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</si>
  <si>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</si>
  <si>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</si>
  <si>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</si>
  <si>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</si>
  <si>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</si>
  <si>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</si>
  <si>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</si>
  <si>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</si>
  <si>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</si>
  <si>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</si>
  <si>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</si>
  <si>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</si>
  <si>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</si>
  <si>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</si>
  <si>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</si>
  <si>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</si>
  <si>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</si>
  <si>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</si>
  <si>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</si>
  <si>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</si>
  <si>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</si>
  <si>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</si>
  <si>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</si>
  <si>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</si>
  <si>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</si>
  <si>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</si>
  <si>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</si>
  <si>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</si>
  <si>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</si>
  <si>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</si>
  <si>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</si>
  <si>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</si>
  <si>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</si>
  <si>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</si>
  <si>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</si>
  <si>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</si>
  <si>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</si>
  <si>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</si>
  <si>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</si>
  <si>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</si>
  <si>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</si>
  <si>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</si>
  <si>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</si>
  <si>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</si>
  <si>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</si>
  <si>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</si>
  <si>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</si>
  <si>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</si>
  <si>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 xml:space="preserve">Broadcasting Standards Authority </t>
  </si>
  <si>
    <t>Nil</t>
  </si>
  <si>
    <t xml:space="preserve">Helen Cruse </t>
  </si>
  <si>
    <t xml:space="preserve">Nil </t>
  </si>
  <si>
    <t>Wellington</t>
  </si>
  <si>
    <t>Phone and data costs</t>
  </si>
  <si>
    <t xml:space="preserve">Mobile phone plan and usage </t>
  </si>
  <si>
    <t>Professional practising certificate</t>
  </si>
  <si>
    <t>NZ Law Society Practicing Certification</t>
  </si>
  <si>
    <t>BSA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</si>
</sst>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89">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topLeftCell="A49"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activeCell="B7" sqref="B7:F7"/>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2" t="s">
        <v>51</v>
      </c>
      <c r="B1" s="172"/>
      <c r="C1" s="172"/>
      <c r="D1" s="172"/>
      <c r="E1" s="172"/>
      <c r="F1" s="172"/>
      <c r="G1" s="46"/>
      <c r="H1" s="46"/>
      <c r="I1" s="46"/>
      <c r="J1" s="46"/>
      <c r="K1" s="46"/>
    </row>
    <row r="2" spans="1:11" ht="21" customHeight="1" x14ac:dyDescent="0.2">
      <c r="A2" s="4" t="s">
        <v>52</v>
      </c>
      <c r="B2" s="173" t="s">
        <v>169</v>
      </c>
      <c r="C2" s="173"/>
      <c r="D2" s="173"/>
      <c r="E2" s="173"/>
      <c r="F2" s="173"/>
      <c r="G2" s="46"/>
      <c r="H2" s="46"/>
      <c r="I2" s="46"/>
      <c r="J2" s="46"/>
      <c r="K2" s="46"/>
    </row>
    <row r="3" spans="1:11" ht="21" customHeight="1" x14ac:dyDescent="0.2">
      <c r="A3" s="4" t="s">
        <v>53</v>
      </c>
      <c r="B3" s="173" t="s">
        <v>171</v>
      </c>
      <c r="C3" s="173"/>
      <c r="D3" s="173"/>
      <c r="E3" s="173"/>
      <c r="F3" s="173"/>
      <c r="G3" s="46"/>
      <c r="H3" s="46"/>
      <c r="I3" s="46"/>
      <c r="J3" s="46"/>
      <c r="K3" s="46"/>
    </row>
    <row r="4" spans="1:11" ht="21" customHeight="1" x14ac:dyDescent="0.2">
      <c r="A4" s="4" t="s">
        <v>54</v>
      </c>
      <c r="B4" s="174">
        <v>44702</v>
      </c>
      <c r="C4" s="174"/>
      <c r="D4" s="174"/>
      <c r="E4" s="174"/>
      <c r="F4" s="174"/>
      <c r="G4" s="46"/>
      <c r="H4" s="46"/>
      <c r="I4" s="46"/>
      <c r="J4" s="46"/>
      <c r="K4" s="46"/>
    </row>
    <row r="5" spans="1:11" ht="21" customHeight="1" x14ac:dyDescent="0.2">
      <c r="A5" s="4" t="s">
        <v>55</v>
      </c>
      <c r="B5" s="174">
        <v>44742</v>
      </c>
      <c r="C5" s="174"/>
      <c r="D5" s="174"/>
      <c r="E5" s="174"/>
      <c r="F5" s="174"/>
      <c r="G5" s="46"/>
      <c r="H5" s="46"/>
      <c r="I5" s="46"/>
      <c r="J5" s="46"/>
      <c r="K5" s="46"/>
    </row>
    <row r="6" spans="1:11" ht="21" customHeight="1" x14ac:dyDescent="0.2">
      <c r="A6" s="4" t="s">
        <v>56</v>
      </c>
      <c r="B6" s="171" t="str">
        <f>IF(AND(Travel!B7&lt;&gt;A30,Hospitality!B7&lt;&gt;A30,'All other expenses'!B7&lt;&gt;A30,'Gifts and benefits'!B7&lt;&gt;A30),A31,IF(AND(Travel!B7=A30,Hospitality!B7=A30,'All other expenses'!B7=A30,'Gifts and benefits'!B7=A30),A33,A32))</f>
        <v>Data and totals checked on all sheets</v>
      </c>
      <c r="C6" s="171"/>
      <c r="D6" s="171"/>
      <c r="E6" s="171"/>
      <c r="F6" s="171"/>
      <c r="G6" s="34"/>
      <c r="H6" s="46"/>
      <c r="I6" s="46"/>
      <c r="J6" s="46"/>
      <c r="K6" s="46"/>
    </row>
    <row r="7" spans="1:11" ht="21" customHeight="1" x14ac:dyDescent="0.2">
      <c r="A7" s="4" t="s">
        <v>57</v>
      </c>
      <c r="B7" s="170" t="s">
        <v>89</v>
      </c>
      <c r="C7" s="170"/>
      <c r="D7" s="170"/>
      <c r="E7" s="170"/>
      <c r="F7" s="170"/>
      <c r="G7" s="34"/>
      <c r="H7" s="46"/>
      <c r="I7" s="46"/>
      <c r="J7" s="46"/>
      <c r="K7" s="46"/>
    </row>
    <row r="8" spans="1:11" ht="21" customHeight="1" x14ac:dyDescent="0.2">
      <c r="A8" s="4" t="s">
        <v>59</v>
      </c>
      <c r="B8" s="170" t="s">
        <v>178</v>
      </c>
      <c r="C8" s="170"/>
      <c r="D8" s="170"/>
      <c r="E8" s="170"/>
      <c r="F8" s="170"/>
      <c r="G8" s="34"/>
      <c r="H8" s="46"/>
      <c r="I8" s="46"/>
      <c r="J8" s="46"/>
      <c r="K8" s="46"/>
    </row>
    <row r="9" spans="1:11" ht="66.75" customHeight="1" x14ac:dyDescent="0.2">
      <c r="A9" s="169" t="s">
        <v>60</v>
      </c>
      <c r="B9" s="169"/>
      <c r="C9" s="169"/>
      <c r="D9" s="169"/>
      <c r="E9" s="169"/>
      <c r="F9" s="169"/>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0</v>
      </c>
      <c r="C11" s="102" t="str">
        <f>IF(Travel!B6="",A34,Travel!B6)</f>
        <v>Figures include GST (where applicable)</v>
      </c>
      <c r="D11" s="8"/>
      <c r="E11" s="10" t="s">
        <v>66</v>
      </c>
      <c r="F11" s="56">
        <f>'Gifts and benefits'!C25</f>
        <v>0</v>
      </c>
      <c r="G11" s="47"/>
      <c r="H11" s="47"/>
      <c r="I11" s="47"/>
      <c r="J11" s="47"/>
      <c r="K11" s="47"/>
    </row>
    <row r="12" spans="1:11" ht="27.75" customHeight="1" x14ac:dyDescent="0.2">
      <c r="A12" s="10" t="s">
        <v>24</v>
      </c>
      <c r="B12" s="94">
        <f>Hospitality!B25</f>
        <v>0</v>
      </c>
      <c r="C12" s="102" t="str">
        <f>IF(Hospitality!B6="",A34,Hospitality!B6)</f>
        <v>Figures include GST (where applicable)</v>
      </c>
      <c r="D12" s="8"/>
      <c r="E12" s="10" t="s">
        <v>67</v>
      </c>
      <c r="F12" s="56">
        <f>'Gifts and benefits'!C26</f>
        <v>0</v>
      </c>
      <c r="G12" s="47"/>
      <c r="H12" s="47"/>
      <c r="I12" s="47"/>
      <c r="J12" s="47"/>
      <c r="K12" s="47"/>
    </row>
    <row r="13" spans="1:11" ht="27.75" customHeight="1" x14ac:dyDescent="0.2">
      <c r="A13" s="10" t="s">
        <v>68</v>
      </c>
      <c r="B13" s="94">
        <f>'All other expenses'!B25</f>
        <v>1687.05</v>
      </c>
      <c r="C13" s="102" t="str">
        <f>IF('All other expenses'!B6="",A34,'All other expenses'!B6)</f>
        <v>Figures include GST (where applicable)</v>
      </c>
      <c r="D13" s="8"/>
      <c r="E13" s="10" t="s">
        <v>69</v>
      </c>
      <c r="F13" s="56">
        <f>'Gifts and benefits'!C27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include GST (where applicable)</v>
      </c>
      <c r="D15" s="8"/>
      <c r="E15" s="8"/>
      <c r="F15" s="58"/>
      <c r="G15" s="46"/>
      <c r="H15" s="46"/>
      <c r="I15" s="46"/>
      <c r="J15" s="46"/>
      <c r="K15" s="46"/>
    </row>
    <row r="16" spans="1:11" ht="27.75" customHeight="1" x14ac:dyDescent="0.2">
      <c r="A16" s="11" t="s">
        <v>71</v>
      </c>
      <c r="B16" s="96">
        <f>Travel!B36</f>
        <v>0</v>
      </c>
      <c r="C16" s="104" t="str">
        <f>C11</f>
        <v>Figures include GST (where applicable)</v>
      </c>
      <c r="D16" s="59"/>
      <c r="E16" s="8"/>
      <c r="F16" s="60"/>
      <c r="G16" s="46"/>
      <c r="H16" s="46"/>
      <c r="I16" s="46"/>
      <c r="J16" s="46"/>
      <c r="K16" s="46"/>
    </row>
    <row r="17" spans="1:11" ht="27.75" customHeight="1" x14ac:dyDescent="0.2">
      <c r="A17" s="11" t="s">
        <v>72</v>
      </c>
      <c r="B17" s="96">
        <f>Travel!B50</f>
        <v>0</v>
      </c>
      <c r="C17" s="104" t="str">
        <f>C11</f>
        <v>Figures include GST (where applicable)</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COUNT(Travel!B26:B35)</f>
        <v>0</v>
      </c>
      <c r="C56" s="111"/>
      <c r="D56" s="111">
        <f>COUNTIF(Travel!D26:D35,"*")</f>
        <v>0</v>
      </c>
      <c r="E56" s="112"/>
      <c r="F56" s="112" t="b">
        <f>MIN(B56,D56)=MAX(B56,D56)</f>
        <v>1</v>
      </c>
    </row>
    <row r="57" spans="1:11" hidden="1" x14ac:dyDescent="0.2">
      <c r="A57" s="122"/>
      <c r="B57" s="111">
        <f>COUNT(Travel!B40:B49)</f>
        <v>0</v>
      </c>
      <c r="C57" s="111"/>
      <c r="D57" s="111">
        <f>COUNTIF(Travel!D40:D49,"*")</f>
        <v>0</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expenses'!B11:B24)</f>
        <v>2</v>
      </c>
      <c r="C59" s="112"/>
      <c r="D59" s="112">
        <f>COUNTIF('All other expenses'!D11:D24,"*")</f>
        <v>2</v>
      </c>
      <c r="E59" s="112"/>
      <c r="F59" s="112" t="b">
        <f>MIN(B59,D59)=MAX(B59,D59)</f>
        <v>1</v>
      </c>
    </row>
    <row r="60" spans="1:11" hidden="1" x14ac:dyDescent="0.2">
      <c r="A60" s="123" t="s">
        <v>108</v>
      </c>
      <c r="B60" s="113">
        <f>COUNTIF('Gifts and benefits'!B11:B24,"*")</f>
        <v>1</v>
      </c>
      <c r="C60" s="113">
        <f>COUNTIF('Gifts and benefits'!C11:C24,"*")</f>
        <v>0</v>
      </c>
      <c r="D60" s="113"/>
      <c r="E60" s="113">
        <f>COUNTA('Gifts and benefits'!E11:E24)</f>
        <v>0</v>
      </c>
      <c r="F60" s="114" t="b">
        <f>MIN(B60,C60,E60)=MAX(B60,C60,E60)</f>
        <v>0</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83"/>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2" t="s">
        <v>109</v>
      </c>
      <c r="B1" s="172"/>
      <c r="C1" s="172"/>
      <c r="D1" s="172"/>
      <c r="E1" s="172"/>
      <c r="F1" s="46"/>
    </row>
    <row r="2" spans="1:6" ht="21" customHeight="1" x14ac:dyDescent="0.2">
      <c r="A2" s="4" t="s">
        <v>52</v>
      </c>
      <c r="B2" s="175" t="str">
        <f>'Summary and sign-off'!B2:F2</f>
        <v xml:space="preserve">Broadcasting Standards Authority </v>
      </c>
      <c r="C2" s="175"/>
      <c r="D2" s="175"/>
      <c r="E2" s="175"/>
      <c r="F2" s="46"/>
    </row>
    <row r="3" spans="1:6" ht="21" customHeight="1" x14ac:dyDescent="0.2">
      <c r="A3" s="4" t="s">
        <v>110</v>
      </c>
      <c r="B3" s="175" t="str">
        <f>'Summary and sign-off'!B3:F3</f>
        <v xml:space="preserve">Helen Cruse </v>
      </c>
      <c r="C3" s="175"/>
      <c r="D3" s="175"/>
      <c r="E3" s="175"/>
      <c r="F3" s="46"/>
    </row>
    <row r="4" spans="1:6" ht="21" customHeight="1" x14ac:dyDescent="0.2">
      <c r="A4" s="4" t="s">
        <v>111</v>
      </c>
      <c r="B4" s="175">
        <f>'Summary and sign-off'!B4:F4</f>
        <v>44702</v>
      </c>
      <c r="C4" s="175"/>
      <c r="D4" s="175"/>
      <c r="E4" s="175"/>
      <c r="F4" s="46"/>
    </row>
    <row r="5" spans="1:6" ht="21" customHeight="1" x14ac:dyDescent="0.2">
      <c r="A5" s="4" t="s">
        <v>112</v>
      </c>
      <c r="B5" s="175">
        <f>'Summary and sign-off'!B5:F5</f>
        <v>44742</v>
      </c>
      <c r="C5" s="175"/>
      <c r="D5" s="175"/>
      <c r="E5" s="175"/>
      <c r="F5" s="46"/>
    </row>
    <row r="6" spans="1:6" ht="21" customHeight="1" x14ac:dyDescent="0.2">
      <c r="A6" s="4" t="s">
        <v>113</v>
      </c>
      <c r="B6" s="170" t="s">
        <v>80</v>
      </c>
      <c r="C6" s="170"/>
      <c r="D6" s="170"/>
      <c r="E6" s="170"/>
      <c r="F6" s="46"/>
    </row>
    <row r="7" spans="1:6" ht="21" customHeight="1" x14ac:dyDescent="0.2">
      <c r="A7" s="4" t="s">
        <v>56</v>
      </c>
      <c r="B7" s="170" t="s">
        <v>83</v>
      </c>
      <c r="C7" s="170"/>
      <c r="D7" s="170"/>
      <c r="E7" s="170"/>
      <c r="F7" s="46"/>
    </row>
    <row r="8" spans="1:6" ht="36" customHeight="1" x14ac:dyDescent="0.2">
      <c r="A8" s="178" t="s">
        <v>114</v>
      </c>
      <c r="B8" s="179"/>
      <c r="C8" s="179"/>
      <c r="D8" s="179"/>
      <c r="E8" s="179"/>
      <c r="F8" s="22"/>
    </row>
    <row r="9" spans="1:6" ht="36" customHeight="1" x14ac:dyDescent="0.2">
      <c r="A9" s="180" t="s">
        <v>115</v>
      </c>
      <c r="B9" s="181"/>
      <c r="C9" s="181"/>
      <c r="D9" s="181"/>
      <c r="E9" s="181"/>
      <c r="F9" s="22"/>
    </row>
    <row r="10" spans="1:6" ht="24.75" customHeight="1" x14ac:dyDescent="0.2">
      <c r="A10" s="177" t="s">
        <v>116</v>
      </c>
      <c r="B10" s="182"/>
      <c r="C10" s="177"/>
      <c r="D10" s="177"/>
      <c r="E10" s="177"/>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t="s">
        <v>170</v>
      </c>
      <c r="D13" s="159"/>
      <c r="E13" s="160"/>
      <c r="F13" s="1"/>
    </row>
    <row r="14" spans="1:6" s="87" customFormat="1" x14ac:dyDescent="0.2">
      <c r="A14" s="157"/>
      <c r="B14" s="158"/>
      <c r="C14" s="159"/>
      <c r="D14" s="159"/>
      <c r="E14" s="160"/>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76" t="str">
        <f>IF('Summary and sign-off'!F55='Summary and sign-off'!F54,'Summary and sign-off'!A51,'Summary and sign-off'!A50)</f>
        <v>Check - each entry provides sufficient information</v>
      </c>
      <c r="E22" s="176"/>
      <c r="F22" s="46"/>
    </row>
    <row r="23" spans="1:6" ht="10.5" customHeight="1" x14ac:dyDescent="0.2">
      <c r="A23" s="27"/>
      <c r="B23" s="22"/>
      <c r="C23" s="27"/>
      <c r="D23" s="27"/>
      <c r="E23" s="27"/>
      <c r="F23" s="27"/>
    </row>
    <row r="24" spans="1:6" ht="24.75" customHeight="1" x14ac:dyDescent="0.2">
      <c r="A24" s="177" t="s">
        <v>123</v>
      </c>
      <c r="B24" s="177"/>
      <c r="C24" s="177"/>
      <c r="D24" s="177"/>
      <c r="E24" s="177"/>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x14ac:dyDescent="0.2">
      <c r="A27" s="157"/>
      <c r="B27" s="158"/>
      <c r="C27" s="159" t="s">
        <v>172</v>
      </c>
      <c r="D27" s="159"/>
      <c r="E27" s="160"/>
      <c r="F27" s="1"/>
    </row>
    <row r="28" spans="1:6" s="87" customFormat="1" x14ac:dyDescent="0.2">
      <c r="A28" s="157"/>
      <c r="B28" s="158"/>
      <c r="C28" s="159"/>
      <c r="D28" s="159"/>
      <c r="E28" s="160"/>
      <c r="F28" s="1"/>
    </row>
    <row r="29" spans="1:6" s="87" customFormat="1" x14ac:dyDescent="0.2">
      <c r="A29" s="157"/>
      <c r="B29" s="158"/>
      <c r="C29" s="159"/>
      <c r="D29" s="159"/>
      <c r="E29" s="160"/>
      <c r="F29" s="1"/>
    </row>
    <row r="30" spans="1:6" s="87" customFormat="1" x14ac:dyDescent="0.2">
      <c r="A30" s="157"/>
      <c r="B30" s="158"/>
      <c r="C30" s="159"/>
      <c r="D30" s="159"/>
      <c r="E30" s="160"/>
      <c r="F30" s="1"/>
    </row>
    <row r="31" spans="1:6" s="87" customFormat="1" x14ac:dyDescent="0.2">
      <c r="A31" s="157"/>
      <c r="B31" s="158"/>
      <c r="C31" s="159"/>
      <c r="D31" s="159"/>
      <c r="E31" s="160"/>
      <c r="F31" s="1"/>
    </row>
    <row r="32" spans="1:6" s="87" customFormat="1" x14ac:dyDescent="0.2">
      <c r="A32" s="157"/>
      <c r="B32" s="158"/>
      <c r="C32" s="159"/>
      <c r="D32" s="159"/>
      <c r="E32" s="160"/>
      <c r="F32" s="1"/>
    </row>
    <row r="33" spans="1:6" s="87" customFormat="1" x14ac:dyDescent="0.2">
      <c r="A33" s="157"/>
      <c r="B33" s="158"/>
      <c r="C33" s="159"/>
      <c r="D33" s="159"/>
      <c r="E33" s="160"/>
      <c r="F33" s="1"/>
    </row>
    <row r="34" spans="1:6" s="87" customFormat="1" x14ac:dyDescent="0.2">
      <c r="A34" s="157"/>
      <c r="B34" s="158"/>
      <c r="C34" s="159"/>
      <c r="D34" s="159"/>
      <c r="E34" s="160"/>
      <c r="F34" s="1"/>
    </row>
    <row r="35" spans="1:6" s="87" customFormat="1" hidden="1" x14ac:dyDescent="0.2">
      <c r="A35" s="147"/>
      <c r="B35" s="148"/>
      <c r="C35" s="149"/>
      <c r="D35" s="149"/>
      <c r="E35" s="150"/>
      <c r="F35" s="1"/>
    </row>
    <row r="36" spans="1:6" ht="19.5" customHeight="1" x14ac:dyDescent="0.2">
      <c r="A36" s="107" t="s">
        <v>125</v>
      </c>
      <c r="B36" s="108">
        <f>SUM(B26:B35)</f>
        <v>0</v>
      </c>
      <c r="C36" s="168" t="str">
        <f>IF(SUBTOTAL(3,B26:B35)=SUBTOTAL(103,B26:B35),'Summary and sign-off'!$A$48,'Summary and sign-off'!$A$49)</f>
        <v>Check - there are no hidden rows with data</v>
      </c>
      <c r="D36" s="176" t="str">
        <f>IF('Summary and sign-off'!F56='Summary and sign-off'!F54,'Summary and sign-off'!A51,'Summary and sign-off'!A50)</f>
        <v>Check - each entry provides sufficient information</v>
      </c>
      <c r="E36" s="176"/>
      <c r="F36" s="46"/>
    </row>
    <row r="37" spans="1:6" ht="10.5" customHeight="1" x14ac:dyDescent="0.2">
      <c r="A37" s="27"/>
      <c r="B37" s="22"/>
      <c r="C37" s="27"/>
      <c r="D37" s="27"/>
      <c r="E37" s="27"/>
      <c r="F37" s="27"/>
    </row>
    <row r="38" spans="1:6" ht="24.75" customHeight="1" x14ac:dyDescent="0.2">
      <c r="A38" s="177" t="s">
        <v>126</v>
      </c>
      <c r="B38" s="177"/>
      <c r="C38" s="177"/>
      <c r="D38" s="177"/>
      <c r="E38" s="177"/>
      <c r="F38" s="46"/>
    </row>
    <row r="39" spans="1:6" ht="27" customHeight="1" x14ac:dyDescent="0.2">
      <c r="A39" s="35" t="s">
        <v>117</v>
      </c>
      <c r="B39" s="35" t="s">
        <v>62</v>
      </c>
      <c r="C39" s="35" t="s">
        <v>127</v>
      </c>
      <c r="D39" s="35" t="s">
        <v>128</v>
      </c>
      <c r="E39" s="35" t="s">
        <v>121</v>
      </c>
      <c r="F39" s="49"/>
    </row>
    <row r="40" spans="1:6" s="87" customFormat="1" hidden="1" x14ac:dyDescent="0.2">
      <c r="A40" s="133"/>
      <c r="B40" s="134"/>
      <c r="C40" s="135"/>
      <c r="D40" s="135"/>
      <c r="E40" s="136"/>
      <c r="F40" s="1"/>
    </row>
    <row r="41" spans="1:6" s="87" customFormat="1" x14ac:dyDescent="0.2">
      <c r="A41" s="157"/>
      <c r="B41" s="158"/>
      <c r="C41" s="159" t="s">
        <v>170</v>
      </c>
      <c r="D41" s="159"/>
      <c r="E41" s="160"/>
      <c r="F41" s="1"/>
    </row>
    <row r="42" spans="1:6" s="87" customFormat="1" x14ac:dyDescent="0.2">
      <c r="A42" s="157"/>
      <c r="B42" s="158"/>
      <c r="C42" s="159"/>
      <c r="D42" s="159"/>
      <c r="E42" s="160"/>
      <c r="F42" s="1"/>
    </row>
    <row r="43" spans="1:6" s="87" customFormat="1" x14ac:dyDescent="0.2">
      <c r="A43" s="157"/>
      <c r="B43" s="158"/>
      <c r="C43" s="159"/>
      <c r="D43" s="159"/>
      <c r="E43" s="160"/>
      <c r="F43" s="1"/>
    </row>
    <row r="44" spans="1:6" s="87" customFormat="1" x14ac:dyDescent="0.2">
      <c r="A44" s="157"/>
      <c r="B44" s="158"/>
      <c r="C44" s="159"/>
      <c r="D44" s="159"/>
      <c r="E44" s="160"/>
      <c r="F44" s="1"/>
    </row>
    <row r="45" spans="1:6" s="87" customFormat="1" x14ac:dyDescent="0.2">
      <c r="A45" s="157"/>
      <c r="B45" s="158"/>
      <c r="C45" s="159"/>
      <c r="D45" s="159"/>
      <c r="E45" s="160"/>
      <c r="F45" s="1"/>
    </row>
    <row r="46" spans="1:6" s="87" customFormat="1" x14ac:dyDescent="0.2">
      <c r="A46" s="157"/>
      <c r="B46" s="158"/>
      <c r="C46" s="159"/>
      <c r="D46" s="159"/>
      <c r="E46" s="160"/>
      <c r="F46" s="1"/>
    </row>
    <row r="47" spans="1:6" s="87" customFormat="1" x14ac:dyDescent="0.2">
      <c r="A47" s="157"/>
      <c r="B47" s="158"/>
      <c r="C47" s="159"/>
      <c r="D47" s="159"/>
      <c r="E47" s="160"/>
      <c r="F47" s="1"/>
    </row>
    <row r="48" spans="1:6" s="87" customFormat="1" x14ac:dyDescent="0.2">
      <c r="A48" s="157"/>
      <c r="B48" s="158"/>
      <c r="C48" s="159"/>
      <c r="D48" s="159"/>
      <c r="E48" s="160"/>
      <c r="F48" s="1"/>
    </row>
    <row r="49" spans="1:6" s="87" customFormat="1" hidden="1" x14ac:dyDescent="0.2">
      <c r="A49" s="133"/>
      <c r="B49" s="134"/>
      <c r="C49" s="135"/>
      <c r="D49" s="135"/>
      <c r="E49" s="136"/>
      <c r="F49" s="1"/>
    </row>
    <row r="50" spans="1:6" ht="19.5" customHeight="1" x14ac:dyDescent="0.2">
      <c r="A50" s="107" t="s">
        <v>129</v>
      </c>
      <c r="B50" s="108">
        <f>SUM(B40:B49)</f>
        <v>0</v>
      </c>
      <c r="C50" s="168" t="str">
        <f>IF(SUBTOTAL(3,B40:B49)=SUBTOTAL(103,B40:B49),'Summary and sign-off'!$A$48,'Summary and sign-off'!$A$49)</f>
        <v>Check - there are no hidden rows with data</v>
      </c>
      <c r="D50" s="176" t="str">
        <f>IF('Summary and sign-off'!F57='Summary and sign-off'!F54,'Summary and sign-off'!A51,'Summary and sign-off'!A50)</f>
        <v>Check - each entry provides sufficient information</v>
      </c>
      <c r="E50" s="176"/>
      <c r="F50" s="46"/>
    </row>
    <row r="51" spans="1:6" ht="10.5" customHeight="1" x14ac:dyDescent="0.2">
      <c r="A51" s="27"/>
      <c r="B51" s="92"/>
      <c r="C51" s="22"/>
      <c r="D51" s="27"/>
      <c r="E51" s="27"/>
      <c r="F51" s="27"/>
    </row>
    <row r="52" spans="1:6" ht="34.5" customHeight="1" x14ac:dyDescent="0.2">
      <c r="A52" s="50" t="s">
        <v>130</v>
      </c>
      <c r="B52" s="93">
        <f>B22+B36+B50</f>
        <v>0</v>
      </c>
      <c r="C52" s="51"/>
      <c r="D52" s="51"/>
      <c r="E52" s="51"/>
      <c r="F52" s="26"/>
    </row>
    <row r="53" spans="1:6" x14ac:dyDescent="0.2">
      <c r="A53" s="27"/>
      <c r="B53" s="22"/>
      <c r="C53" s="27"/>
      <c r="D53" s="27"/>
      <c r="E53" s="27"/>
      <c r="F53" s="27"/>
    </row>
    <row r="54" spans="1:6" x14ac:dyDescent="0.2">
      <c r="A54" s="52" t="s">
        <v>73</v>
      </c>
      <c r="B54" s="25"/>
      <c r="C54" s="26"/>
      <c r="D54" s="26"/>
      <c r="E54" s="26"/>
      <c r="F54" s="27"/>
    </row>
    <row r="55" spans="1:6" ht="12.6" customHeight="1" x14ac:dyDescent="0.2">
      <c r="A55" s="23" t="s">
        <v>131</v>
      </c>
      <c r="B55" s="53"/>
      <c r="C55" s="53"/>
      <c r="D55" s="32"/>
      <c r="E55" s="32"/>
      <c r="F55" s="27"/>
    </row>
    <row r="56" spans="1:6" ht="12.95" customHeight="1" x14ac:dyDescent="0.2">
      <c r="A56" s="31" t="s">
        <v>132</v>
      </c>
      <c r="B56" s="27"/>
      <c r="C56" s="32"/>
      <c r="D56" s="27"/>
      <c r="E56" s="32"/>
      <c r="F56" s="27"/>
    </row>
    <row r="57" spans="1:6" x14ac:dyDescent="0.2">
      <c r="A57" s="31" t="s">
        <v>133</v>
      </c>
      <c r="B57" s="32"/>
      <c r="C57" s="32"/>
      <c r="D57" s="32"/>
      <c r="E57" s="54"/>
      <c r="F57" s="46"/>
    </row>
    <row r="58" spans="1:6" x14ac:dyDescent="0.2">
      <c r="A58" s="23" t="s">
        <v>79</v>
      </c>
      <c r="B58" s="25"/>
      <c r="C58" s="26"/>
      <c r="D58" s="26"/>
      <c r="E58" s="26"/>
      <c r="F58" s="27"/>
    </row>
    <row r="59" spans="1:6" ht="12.95" customHeight="1" x14ac:dyDescent="0.2">
      <c r="A59" s="31" t="s">
        <v>134</v>
      </c>
      <c r="B59" s="27"/>
      <c r="C59" s="32"/>
      <c r="D59" s="27"/>
      <c r="E59" s="32"/>
      <c r="F59" s="27"/>
    </row>
    <row r="60" spans="1:6" x14ac:dyDescent="0.2">
      <c r="A60" s="31" t="s">
        <v>135</v>
      </c>
      <c r="B60" s="32"/>
      <c r="C60" s="32"/>
      <c r="D60" s="32"/>
      <c r="E60" s="54"/>
      <c r="F60" s="46"/>
    </row>
    <row r="61" spans="1:6" x14ac:dyDescent="0.2">
      <c r="A61" s="36" t="s">
        <v>136</v>
      </c>
      <c r="B61" s="36"/>
      <c r="C61" s="36"/>
      <c r="D61" s="36"/>
      <c r="E61" s="54"/>
      <c r="F61" s="46"/>
    </row>
    <row r="62" spans="1:6" x14ac:dyDescent="0.2">
      <c r="A62" s="40"/>
      <c r="B62" s="27"/>
      <c r="C62" s="27"/>
      <c r="D62" s="27"/>
      <c r="E62" s="46"/>
      <c r="F62" s="46"/>
    </row>
    <row r="63" spans="1:6" hidden="1" x14ac:dyDescent="0.2">
      <c r="A63" s="40"/>
      <c r="B63" s="27"/>
      <c r="C63" s="27"/>
      <c r="D63" s="27"/>
      <c r="E63" s="46"/>
      <c r="F63" s="46"/>
    </row>
    <row r="64" spans="1:6" hidden="1" x14ac:dyDescent="0.2"/>
    <row r="65" spans="1:6" hidden="1" x14ac:dyDescent="0.2"/>
    <row r="66" spans="1:6" hidden="1" x14ac:dyDescent="0.2"/>
    <row r="67" spans="1:6" hidden="1" x14ac:dyDescent="0.2"/>
    <row r="68" spans="1:6" ht="12.75" hidden="1" customHeight="1" x14ac:dyDescent="0.2"/>
    <row r="69" spans="1:6" hidden="1" x14ac:dyDescent="0.2"/>
    <row r="70" spans="1:6" hidden="1" x14ac:dyDescent="0.2"/>
    <row r="71" spans="1:6" hidden="1" x14ac:dyDescent="0.2">
      <c r="A71" s="55"/>
      <c r="B71" s="46"/>
      <c r="C71" s="46"/>
      <c r="D71" s="46"/>
      <c r="E71" s="46"/>
      <c r="F71" s="46"/>
    </row>
    <row r="72" spans="1:6" hidden="1" x14ac:dyDescent="0.2">
      <c r="A72" s="55"/>
      <c r="B72" s="46"/>
      <c r="C72" s="46"/>
      <c r="D72" s="46"/>
      <c r="E72" s="46"/>
      <c r="F72" s="46"/>
    </row>
    <row r="73" spans="1:6" hidden="1" x14ac:dyDescent="0.2">
      <c r="A73" s="55"/>
      <c r="B73" s="46"/>
      <c r="C73" s="46"/>
      <c r="D73" s="46"/>
      <c r="E73" s="46"/>
      <c r="F73" s="46"/>
    </row>
    <row r="74" spans="1:6" hidden="1" x14ac:dyDescent="0.2">
      <c r="A74" s="55"/>
      <c r="B74" s="46"/>
      <c r="C74" s="46"/>
      <c r="D74" s="46"/>
      <c r="E74" s="46"/>
      <c r="F74" s="46"/>
    </row>
    <row r="75" spans="1:6" hidden="1" x14ac:dyDescent="0.2">
      <c r="A75" s="55"/>
      <c r="B75" s="46"/>
      <c r="C75" s="46"/>
      <c r="D75" s="46"/>
      <c r="E75" s="46"/>
      <c r="F75" s="46"/>
    </row>
    <row r="76" spans="1:6" hidden="1" x14ac:dyDescent="0.2"/>
    <row r="77" spans="1:6" hidden="1" x14ac:dyDescent="0.2"/>
    <row r="78" spans="1:6" hidden="1" x14ac:dyDescent="0.2"/>
    <row r="79" spans="1:6" hidden="1" x14ac:dyDescent="0.2"/>
    <row r="80" spans="1:6" hidden="1" x14ac:dyDescent="0.2"/>
    <row r="81" hidden="1" x14ac:dyDescent="0.2"/>
    <row r="82" hidden="1" x14ac:dyDescent="0.2"/>
    <row r="83" hidden="1" x14ac:dyDescent="0.2"/>
  </sheetData>
  <sheetProtection sheet="1" formatCells="0" formatRows="0" insertColumns="0" insertRows="0" deleteRows="0"/>
  <mergeCells count="15">
    <mergeCell ref="B7:E7"/>
    <mergeCell ref="B5:E5"/>
    <mergeCell ref="D50:E50"/>
    <mergeCell ref="A1:E1"/>
    <mergeCell ref="A24:E24"/>
    <mergeCell ref="A38:E38"/>
    <mergeCell ref="B2:E2"/>
    <mergeCell ref="B3:E3"/>
    <mergeCell ref="B4:E4"/>
    <mergeCell ref="A8:E8"/>
    <mergeCell ref="A9:E9"/>
    <mergeCell ref="B6:E6"/>
    <mergeCell ref="D22:E22"/>
    <mergeCell ref="D36:E3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4:A35 A12 A21 A40 A49">
      <formula1>$B$4</formula1>
      <formula2>$B$5</formula2>
    </dataValidation>
    <dataValidation allowBlank="1" showInputMessage="1" showErrorMessage="1" prompt="Insert additional rows as needed:_x000a_- 'right click' on a row number (left of screen)_x000a_- select 'Insert' (this will insert a row above it)" sqref="A39 A25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9 A16 A13 A15 A17 A18 A19 A20 A27 A28 A30 A31 A32 A33 A41 A42 A43 A44 A45 A46 A47 A48">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B26:B35 B40:B49 B12:B21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topLeftCell="A4"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2" t="s">
        <v>109</v>
      </c>
      <c r="B1" s="172"/>
      <c r="C1" s="172"/>
      <c r="D1" s="172"/>
      <c r="E1" s="172"/>
      <c r="F1" s="38"/>
    </row>
    <row r="2" spans="1:6" ht="21" customHeight="1" x14ac:dyDescent="0.2">
      <c r="A2" s="4" t="s">
        <v>52</v>
      </c>
      <c r="B2" s="175" t="str">
        <f>'Summary and sign-off'!B2:F2</f>
        <v xml:space="preserve">Broadcasting Standards Authority </v>
      </c>
      <c r="C2" s="175"/>
      <c r="D2" s="175"/>
      <c r="E2" s="175"/>
      <c r="F2" s="38"/>
    </row>
    <row r="3" spans="1:6" ht="21" customHeight="1" x14ac:dyDescent="0.2">
      <c r="A3" s="4" t="s">
        <v>110</v>
      </c>
      <c r="B3" s="175" t="str">
        <f>'Summary and sign-off'!B3:F3</f>
        <v xml:space="preserve">Helen Cruse </v>
      </c>
      <c r="C3" s="175"/>
      <c r="D3" s="175"/>
      <c r="E3" s="175"/>
      <c r="F3" s="38"/>
    </row>
    <row r="4" spans="1:6" ht="21" customHeight="1" x14ac:dyDescent="0.2">
      <c r="A4" s="4" t="s">
        <v>111</v>
      </c>
      <c r="B4" s="175">
        <f>'Summary and sign-off'!B4:F4</f>
        <v>44702</v>
      </c>
      <c r="C4" s="175"/>
      <c r="D4" s="175"/>
      <c r="E4" s="175"/>
      <c r="F4" s="38"/>
    </row>
    <row r="5" spans="1:6" ht="21" customHeight="1" x14ac:dyDescent="0.2">
      <c r="A5" s="4" t="s">
        <v>112</v>
      </c>
      <c r="B5" s="175">
        <f>'Summary and sign-off'!B5:F5</f>
        <v>44742</v>
      </c>
      <c r="C5" s="175"/>
      <c r="D5" s="175"/>
      <c r="E5" s="175"/>
      <c r="F5" s="38"/>
    </row>
    <row r="6" spans="1:6" ht="21" customHeight="1" x14ac:dyDescent="0.2">
      <c r="A6" s="4" t="s">
        <v>113</v>
      </c>
      <c r="B6" s="170" t="s">
        <v>80</v>
      </c>
      <c r="C6" s="170"/>
      <c r="D6" s="170"/>
      <c r="E6" s="170"/>
      <c r="F6" s="38"/>
    </row>
    <row r="7" spans="1:6" ht="21" customHeight="1" x14ac:dyDescent="0.2">
      <c r="A7" s="4" t="s">
        <v>56</v>
      </c>
      <c r="B7" s="170" t="s">
        <v>83</v>
      </c>
      <c r="C7" s="170"/>
      <c r="D7" s="170"/>
      <c r="E7" s="170"/>
      <c r="F7" s="38"/>
    </row>
    <row r="8" spans="1:6" ht="35.25" customHeight="1" x14ac:dyDescent="0.25">
      <c r="A8" s="185" t="s">
        <v>137</v>
      </c>
      <c r="B8" s="185"/>
      <c r="C8" s="186"/>
      <c r="D8" s="186"/>
      <c r="E8" s="186"/>
      <c r="F8" s="42"/>
    </row>
    <row r="9" spans="1:6" ht="35.25" customHeight="1" x14ac:dyDescent="0.25">
      <c r="A9" s="183" t="s">
        <v>138</v>
      </c>
      <c r="B9" s="184"/>
      <c r="C9" s="184"/>
      <c r="D9" s="184"/>
      <c r="E9" s="184"/>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2" t="s">
        <v>172</v>
      </c>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76" t="str">
        <f>IF('Summary and sign-off'!F58='Summary and sign-off'!F54,'Summary and sign-off'!A51,'Summary and sign-off'!A50)</f>
        <v>Check - each entry provides sufficient information</v>
      </c>
      <c r="E25" s="176"/>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0"/>
  <sheetViews>
    <sheetView topLeftCell="B1" zoomScaleNormal="100" workbookViewId="0">
      <selection activeCell="B14" sqref="B14"/>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2" t="s">
        <v>109</v>
      </c>
      <c r="B1" s="172"/>
      <c r="C1" s="172"/>
      <c r="D1" s="172"/>
      <c r="E1" s="172"/>
      <c r="F1" s="24"/>
    </row>
    <row r="2" spans="1:6" ht="21" customHeight="1" x14ac:dyDescent="0.2">
      <c r="A2" s="4" t="s">
        <v>52</v>
      </c>
      <c r="B2" s="175" t="str">
        <f>'Summary and sign-off'!B2:F2</f>
        <v xml:space="preserve">Broadcasting Standards Authority </v>
      </c>
      <c r="C2" s="175"/>
      <c r="D2" s="175"/>
      <c r="E2" s="175"/>
      <c r="F2" s="24"/>
    </row>
    <row r="3" spans="1:6" ht="21" customHeight="1" x14ac:dyDescent="0.2">
      <c r="A3" s="4" t="s">
        <v>110</v>
      </c>
      <c r="B3" s="175" t="str">
        <f>'Summary and sign-off'!B3:F3</f>
        <v xml:space="preserve">Helen Cruse </v>
      </c>
      <c r="C3" s="175"/>
      <c r="D3" s="175"/>
      <c r="E3" s="175"/>
      <c r="F3" s="24"/>
    </row>
    <row r="4" spans="1:6" ht="21" customHeight="1" x14ac:dyDescent="0.2">
      <c r="A4" s="4" t="s">
        <v>111</v>
      </c>
      <c r="B4" s="175">
        <f>'Summary and sign-off'!B4:F4</f>
        <v>44702</v>
      </c>
      <c r="C4" s="175"/>
      <c r="D4" s="175"/>
      <c r="E4" s="175"/>
      <c r="F4" s="24"/>
    </row>
    <row r="5" spans="1:6" ht="21" customHeight="1" x14ac:dyDescent="0.2">
      <c r="A5" s="4" t="s">
        <v>112</v>
      </c>
      <c r="B5" s="175">
        <f>'Summary and sign-off'!B5:F5</f>
        <v>44742</v>
      </c>
      <c r="C5" s="175"/>
      <c r="D5" s="175"/>
      <c r="E5" s="175"/>
      <c r="F5" s="24"/>
    </row>
    <row r="6" spans="1:6" ht="21" customHeight="1" x14ac:dyDescent="0.2">
      <c r="A6" s="4" t="s">
        <v>113</v>
      </c>
      <c r="B6" s="170" t="s">
        <v>80</v>
      </c>
      <c r="C6" s="170"/>
      <c r="D6" s="170"/>
      <c r="E6" s="170"/>
      <c r="F6" s="34"/>
    </row>
    <row r="7" spans="1:6" ht="21" customHeight="1" x14ac:dyDescent="0.2">
      <c r="A7" s="4" t="s">
        <v>56</v>
      </c>
      <c r="B7" s="170" t="s">
        <v>83</v>
      </c>
      <c r="C7" s="170"/>
      <c r="D7" s="170"/>
      <c r="E7" s="170"/>
      <c r="F7" s="34"/>
    </row>
    <row r="8" spans="1:6" ht="35.25" customHeight="1" x14ac:dyDescent="0.2">
      <c r="A8" s="179" t="s">
        <v>147</v>
      </c>
      <c r="B8" s="179"/>
      <c r="C8" s="186"/>
      <c r="D8" s="186"/>
      <c r="E8" s="186"/>
      <c r="F8" s="24"/>
    </row>
    <row r="9" spans="1:6" ht="35.25" customHeight="1" x14ac:dyDescent="0.2">
      <c r="A9" s="187" t="s">
        <v>148</v>
      </c>
      <c r="B9" s="188"/>
      <c r="C9" s="188"/>
      <c r="D9" s="188"/>
      <c r="E9" s="188"/>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v>44704</v>
      </c>
      <c r="B12" s="158">
        <v>1643.35</v>
      </c>
      <c r="C12" s="162" t="s">
        <v>176</v>
      </c>
      <c r="D12" s="162" t="s">
        <v>177</v>
      </c>
      <c r="E12" s="163" t="s">
        <v>173</v>
      </c>
      <c r="F12" s="3"/>
    </row>
    <row r="13" spans="1:6" s="87" customFormat="1" x14ac:dyDescent="0.2">
      <c r="A13" s="157">
        <v>44719</v>
      </c>
      <c r="B13" s="158">
        <v>43.7</v>
      </c>
      <c r="C13" s="162" t="s">
        <v>174</v>
      </c>
      <c r="D13" s="162" t="s">
        <v>175</v>
      </c>
      <c r="E13" s="163" t="s">
        <v>173</v>
      </c>
      <c r="F13" s="3"/>
    </row>
    <row r="14" spans="1:6" s="87" customFormat="1" x14ac:dyDescent="0.2">
      <c r="A14" s="157"/>
      <c r="B14" s="158"/>
      <c r="C14" s="162"/>
      <c r="D14" s="162"/>
      <c r="E14" s="163"/>
      <c r="F14" s="3"/>
    </row>
    <row r="15" spans="1:6" s="87" customFormat="1" x14ac:dyDescent="0.2">
      <c r="A15" s="157"/>
      <c r="B15" s="158"/>
      <c r="C15" s="162"/>
      <c r="D15" s="162"/>
      <c r="E15" s="163"/>
      <c r="F15" s="3"/>
    </row>
    <row r="16" spans="1:6" s="87" customFormat="1" x14ac:dyDescent="0.2">
      <c r="A16" s="157"/>
      <c r="B16" s="158"/>
      <c r="C16" s="162"/>
      <c r="D16" s="162"/>
      <c r="E16" s="163"/>
      <c r="F16" s="3"/>
    </row>
    <row r="17" spans="1:6" s="87" customFormat="1" x14ac:dyDescent="0.2">
      <c r="A17" s="157"/>
      <c r="B17" s="158"/>
      <c r="C17" s="162"/>
      <c r="D17" s="162"/>
      <c r="E17" s="163"/>
      <c r="F17" s="3"/>
    </row>
    <row r="18" spans="1:6" s="87" customFormat="1" x14ac:dyDescent="0.2">
      <c r="A18" s="157"/>
      <c r="B18" s="158"/>
      <c r="C18" s="162"/>
      <c r="D18" s="162"/>
      <c r="E18" s="163"/>
      <c r="F18" s="3"/>
    </row>
    <row r="19" spans="1:6" s="87" customFormat="1" x14ac:dyDescent="0.2">
      <c r="A19" s="157"/>
      <c r="B19" s="158"/>
      <c r="C19" s="162"/>
      <c r="D19" s="162"/>
      <c r="E19" s="163"/>
      <c r="F19" s="3"/>
    </row>
    <row r="20" spans="1:6" s="87" customFormat="1" x14ac:dyDescent="0.2">
      <c r="A20" s="157"/>
      <c r="B20" s="158"/>
      <c r="C20" s="162"/>
      <c r="D20" s="162"/>
      <c r="E20" s="163"/>
      <c r="F20" s="3"/>
    </row>
    <row r="21" spans="1:6" s="87" customFormat="1" x14ac:dyDescent="0.2">
      <c r="A21" s="157"/>
      <c r="B21" s="158"/>
      <c r="C21" s="162"/>
      <c r="D21" s="162"/>
      <c r="E21" s="163"/>
      <c r="F21" s="3"/>
    </row>
    <row r="22" spans="1:6" s="87" customFormat="1" x14ac:dyDescent="0.2">
      <c r="A22" s="161"/>
      <c r="B22" s="158"/>
      <c r="C22" s="162"/>
      <c r="D22" s="162"/>
      <c r="E22" s="163"/>
      <c r="F22" s="3"/>
    </row>
    <row r="23" spans="1:6" s="87" customFormat="1" x14ac:dyDescent="0.2">
      <c r="A23" s="161"/>
      <c r="B23" s="158"/>
      <c r="C23" s="162"/>
      <c r="D23" s="162"/>
      <c r="E23" s="163"/>
      <c r="F23" s="3"/>
    </row>
    <row r="24" spans="1:6" s="87" customFormat="1" hidden="1" x14ac:dyDescent="0.2">
      <c r="A24" s="137"/>
      <c r="B24" s="134"/>
      <c r="C24" s="138"/>
      <c r="D24" s="138"/>
      <c r="E24" s="139"/>
      <c r="F24" s="3"/>
    </row>
    <row r="25" spans="1:6" ht="34.5" customHeight="1" x14ac:dyDescent="0.2">
      <c r="A25" s="88" t="s">
        <v>151</v>
      </c>
      <c r="B25" s="97">
        <f>SUM(B11:B24)</f>
        <v>1687.05</v>
      </c>
      <c r="C25" s="106" t="str">
        <f>IF(SUBTOTAL(3,B11:B24)=SUBTOTAL(103,B11:B24),'Summary and sign-off'!$A$48,'Summary and sign-off'!$A$49)</f>
        <v>Check - there are no hidden rows with data</v>
      </c>
      <c r="D25" s="176" t="str">
        <f>IF('Summary and sign-off'!F59='Summary and sign-off'!F54,'Summary and sign-off'!A51,'Summary and sign-off'!A50)</f>
        <v>Check - each entry provides sufficient information</v>
      </c>
      <c r="E25" s="176"/>
      <c r="F25" s="37"/>
    </row>
    <row r="26" spans="1:6" ht="14.1" customHeight="1" x14ac:dyDescent="0.2">
      <c r="A26" s="38"/>
      <c r="B26" s="27"/>
      <c r="C26" s="20"/>
      <c r="D26" s="20"/>
      <c r="E26" s="20"/>
      <c r="F26" s="24"/>
    </row>
    <row r="27" spans="1:6" x14ac:dyDescent="0.2">
      <c r="A27" s="21" t="s">
        <v>152</v>
      </c>
      <c r="B27" s="20"/>
      <c r="C27" s="20"/>
      <c r="D27" s="20"/>
      <c r="E27" s="20"/>
      <c r="F27" s="24"/>
    </row>
    <row r="28" spans="1:6" ht="12.6" customHeight="1" x14ac:dyDescent="0.2">
      <c r="A28" s="23" t="s">
        <v>131</v>
      </c>
      <c r="B28" s="20"/>
      <c r="C28" s="20"/>
      <c r="D28" s="20"/>
      <c r="E28" s="20"/>
      <c r="F28" s="24"/>
    </row>
    <row r="29" spans="1:6" x14ac:dyDescent="0.2">
      <c r="A29" s="23" t="s">
        <v>79</v>
      </c>
      <c r="B29" s="25"/>
      <c r="C29" s="26"/>
      <c r="D29" s="26"/>
      <c r="E29" s="26"/>
      <c r="F29" s="27"/>
    </row>
    <row r="30" spans="1:6" x14ac:dyDescent="0.2">
      <c r="A30" s="31" t="s">
        <v>145</v>
      </c>
      <c r="B30" s="32"/>
      <c r="C30" s="27"/>
      <c r="D30" s="27"/>
      <c r="E30" s="27"/>
      <c r="F30" s="27"/>
    </row>
    <row r="31" spans="1:6" ht="12.75" customHeight="1" x14ac:dyDescent="0.2">
      <c r="A31" s="31" t="s">
        <v>146</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13 A23 A15 A16 A17 A18 A19 A20 A21 A22">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 B13:B24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zoomScaleNormal="100" workbookViewId="0">
      <selection activeCell="A8" sqref="A8:F8"/>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2" t="s">
        <v>153</v>
      </c>
      <c r="B1" s="172"/>
      <c r="C1" s="172"/>
      <c r="D1" s="172"/>
      <c r="E1" s="172"/>
      <c r="F1" s="172"/>
    </row>
    <row r="2" spans="1:6" ht="21" customHeight="1" x14ac:dyDescent="0.2">
      <c r="A2" s="4" t="s">
        <v>52</v>
      </c>
      <c r="B2" s="175" t="str">
        <f>'Summary and sign-off'!B2:F2</f>
        <v xml:space="preserve">Broadcasting Standards Authority </v>
      </c>
      <c r="C2" s="175"/>
      <c r="D2" s="175"/>
      <c r="E2" s="175"/>
      <c r="F2" s="175"/>
    </row>
    <row r="3" spans="1:6" ht="21" customHeight="1" x14ac:dyDescent="0.2">
      <c r="A3" s="4" t="s">
        <v>110</v>
      </c>
      <c r="B3" s="175" t="str">
        <f>'Summary and sign-off'!B3:F3</f>
        <v xml:space="preserve">Helen Cruse </v>
      </c>
      <c r="C3" s="175"/>
      <c r="D3" s="175"/>
      <c r="E3" s="175"/>
      <c r="F3" s="175"/>
    </row>
    <row r="4" spans="1:6" ht="21" customHeight="1" x14ac:dyDescent="0.2">
      <c r="A4" s="4" t="s">
        <v>111</v>
      </c>
      <c r="B4" s="175">
        <f>'Summary and sign-off'!B4:F4</f>
        <v>44702</v>
      </c>
      <c r="C4" s="175"/>
      <c r="D4" s="175"/>
      <c r="E4" s="175"/>
      <c r="F4" s="175"/>
    </row>
    <row r="5" spans="1:6" ht="21" customHeight="1" x14ac:dyDescent="0.2">
      <c r="A5" s="4" t="s">
        <v>112</v>
      </c>
      <c r="B5" s="175">
        <f>'Summary and sign-off'!B5:F5</f>
        <v>44742</v>
      </c>
      <c r="C5" s="175"/>
      <c r="D5" s="175"/>
      <c r="E5" s="175"/>
      <c r="F5" s="175"/>
    </row>
    <row r="6" spans="1:6" ht="21" customHeight="1" x14ac:dyDescent="0.2">
      <c r="A6" s="4" t="s">
        <v>154</v>
      </c>
      <c r="B6" s="170" t="s">
        <v>80</v>
      </c>
      <c r="C6" s="170"/>
      <c r="D6" s="170"/>
      <c r="E6" s="170"/>
      <c r="F6" s="170"/>
    </row>
    <row r="7" spans="1:6" ht="21" customHeight="1" x14ac:dyDescent="0.2">
      <c r="A7" s="4" t="s">
        <v>56</v>
      </c>
      <c r="B7" s="170" t="s">
        <v>83</v>
      </c>
      <c r="C7" s="170"/>
      <c r="D7" s="170"/>
      <c r="E7" s="170"/>
      <c r="F7" s="170"/>
    </row>
    <row r="8" spans="1:6" ht="36" customHeight="1" x14ac:dyDescent="0.2">
      <c r="A8" s="179" t="s">
        <v>155</v>
      </c>
      <c r="B8" s="179"/>
      <c r="C8" s="179"/>
      <c r="D8" s="179"/>
      <c r="E8" s="179"/>
      <c r="F8" s="179"/>
    </row>
    <row r="9" spans="1:6" ht="36" customHeight="1" x14ac:dyDescent="0.2">
      <c r="A9" s="187" t="s">
        <v>156</v>
      </c>
      <c r="B9" s="188"/>
      <c r="C9" s="188"/>
      <c r="D9" s="188"/>
      <c r="E9" s="188"/>
      <c r="F9" s="188"/>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c r="B12" s="164" t="s">
        <v>172</v>
      </c>
      <c r="C12" s="165"/>
      <c r="D12" s="164"/>
      <c r="E12" s="166"/>
      <c r="F12" s="167"/>
    </row>
    <row r="13" spans="1:6" s="87" customFormat="1" x14ac:dyDescent="0.2">
      <c r="A13" s="157"/>
      <c r="B13" s="164"/>
      <c r="C13" s="165"/>
      <c r="D13" s="164"/>
      <c r="E13" s="166"/>
      <c r="F13" s="167"/>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162</v>
      </c>
      <c r="B25" s="153" t="s">
        <v>163</v>
      </c>
      <c r="C25" s="154">
        <f>C26+C27</f>
        <v>0</v>
      </c>
      <c r="D25" s="155" t="str">
        <f>IF(SUBTOTAL(3,C11:C24)=SUBTOTAL(103,C11:C24),'Summary and sign-off'!$A$48,'Summary and sign-off'!$A$49)</f>
        <v>Check - there are no hidden rows with data</v>
      </c>
      <c r="E25" s="176" t="str">
        <f>IF('Summary and sign-off'!F60='Summary and sign-off'!F54,'Summary and sign-off'!A52,'Summary and sign-off'!A50)</f>
        <v>Not all lines have an entry for "Description", "Was the gift accepted?" and "Estimated value in NZ$"</v>
      </c>
      <c r="F25" s="176"/>
      <c r="G25" s="87"/>
    </row>
    <row r="26" spans="1:7" ht="25.5" customHeight="1" x14ac:dyDescent="0.25">
      <c r="A26" s="89"/>
      <c r="B26" s="90" t="s">
        <v>96</v>
      </c>
      <c r="C26" s="91">
        <f>COUNTIF(C11:C24,'Summary and sign-off'!A45)</f>
        <v>0</v>
      </c>
      <c r="D26" s="17"/>
      <c r="E26" s="18"/>
      <c r="F26" s="19"/>
    </row>
    <row r="27" spans="1:7" ht="25.5" customHeight="1" x14ac:dyDescent="0.25">
      <c r="A27" s="89"/>
      <c r="B27" s="90" t="s">
        <v>97</v>
      </c>
      <c r="C27" s="91">
        <f>COUNTIF(C11:C24,'Summary and sign-off'!A46)</f>
        <v>0</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39" spans="1:6" hidden="1" x14ac:dyDescent="0.2"/>
    <row r="40" spans="1:6" hidden="1" x14ac:dyDescent="0.2"/>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sign-off'!$A$45:$A$46</xm:f>
          </x14:formula1>
          <xm:sqref>C11:C24</xm:sqref>
        </x14:dataValidation>
        <x14:dataValidation type="list" errorStyle="information" operator="greaterThan" allowBlank="1" showInputMessage="1" prompt="Provide specific $ value if possible">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24B04C648E764A984F76C52BE781B2" ma:contentTypeVersion="11" ma:contentTypeDescription="Create a new document." ma:contentTypeScope="" ma:versionID="81a2aea583dc62b0beb42b55e4b9b68b">
  <xsd:schema xmlns:xsd="http://www.w3.org/2001/XMLSchema" xmlns:xs="http://www.w3.org/2001/XMLSchema" xmlns:p="http://schemas.microsoft.com/office/2006/metadata/properties" xmlns:ns2="7ca2457e-7669-4553-a1f5-ce7cb31d1638" xmlns:ns3="056abdbd-3034-446f-8621-38106bf269b2" targetNamespace="http://schemas.microsoft.com/office/2006/metadata/properties" ma:root="true" ma:fieldsID="312d033d7387279911553b41a5fb3b28" ns2:_="" ns3:_="">
    <xsd:import namespace="7ca2457e-7669-4553-a1f5-ce7cb31d1638"/>
    <xsd:import namespace="056abdbd-3034-446f-8621-38106bf269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a2457e-7669-4553-a1f5-ce7cb31d16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6abdbd-3034-446f-8621-38106bf269b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33146D-0614-4453-B5D5-4047DB1372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a2457e-7669-4553-a1f5-ce7cb31d1638"/>
    <ds:schemaRef ds:uri="056abdbd-3034-446f-8621-38106bf269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7ca2457e-7669-4553-a1f5-ce7cb31d1638"/>
    <ds:schemaRef ds:uri="056abdbd-3034-446f-8621-38106bf269b2"/>
    <ds:schemaRef ds:uri="http://www.w3.org/XML/1998/namespace"/>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Rebecca Morgan</cp:lastModifiedBy>
  <cp:revision/>
  <dcterms:created xsi:type="dcterms:W3CDTF">2010-10-17T20:59:02Z</dcterms:created>
  <dcterms:modified xsi:type="dcterms:W3CDTF">2022-07-18T02:21:41Z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0x0101004524B04C648E764A984F76C52BE781B2</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