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artfp01\common\03-Corporate Services\01 Accountability\06 Chief Executive Expenses\"/>
    </mc:Choice>
  </mc:AlternateContent>
  <xr:revisionPtr revIDLastSave="0" documentId="13_ncr:1_{B65022BE-7741-429F-A508-87C2694E6229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Travel" sheetId="5" r:id="rId1"/>
    <sheet name="Hospitality" sheetId="2" r:id="rId2"/>
    <sheet name="Gifts and Benefits" sheetId="4" r:id="rId3"/>
    <sheet name="All other expenses" sheetId="3" r:id="rId4"/>
  </sheets>
  <definedNames>
    <definedName name="_xlnm.Print_Area" localSheetId="3">'All other expenses'!$A$1:$E$14</definedName>
    <definedName name="_xlnm.Print_Area" localSheetId="2">'Gifts and Benefits'!$A$1:$E$15</definedName>
    <definedName name="_xlnm.Print_Area" localSheetId="1">Hospitality!$A$1:$F$17</definedName>
    <definedName name="_xlnm.Print_Area" localSheetId="0">Travel!$A$1:$E$152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8" i="5" l="1"/>
  <c r="B26" i="5" l="1"/>
  <c r="B25" i="5"/>
  <c r="B28" i="5" l="1"/>
  <c r="B135" i="5" l="1"/>
  <c r="B90" i="5"/>
  <c r="B121" i="5" l="1"/>
  <c r="B112" i="5"/>
  <c r="B22" i="5"/>
  <c r="B74" i="5"/>
  <c r="B82" i="5"/>
  <c r="B87" i="5"/>
  <c r="B84" i="5"/>
  <c r="B21" i="5"/>
  <c r="B17" i="5"/>
  <c r="B81" i="5"/>
  <c r="B67" i="5"/>
  <c r="B71" i="5"/>
  <c r="B76" i="5"/>
  <c r="B79" i="5"/>
  <c r="B66" i="5"/>
  <c r="B62" i="5"/>
  <c r="B54" i="5"/>
  <c r="B151" i="5" l="1"/>
  <c r="B99" i="5"/>
  <c r="B31" i="5"/>
  <c r="B34" i="5" s="1"/>
  <c r="B153" i="5" l="1"/>
  <c r="B4" i="3"/>
  <c r="B3" i="3"/>
  <c r="B2" i="3"/>
  <c r="B4" i="4"/>
  <c r="B3" i="4"/>
  <c r="B2" i="4"/>
  <c r="B4" i="2"/>
  <c r="B3" i="2"/>
  <c r="B2" i="2"/>
  <c r="B12" i="3" l="1"/>
  <c r="D13" i="4"/>
  <c r="B14" i="2"/>
</calcChain>
</file>

<file path=xl/sharedStrings.xml><?xml version="1.0" encoding="utf-8"?>
<sst xmlns="http://schemas.openxmlformats.org/spreadsheetml/2006/main" count="265" uniqueCount="129">
  <si>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</si>
  <si>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</si>
  <si>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</si>
  <si>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</si>
  <si>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</si>
  <si>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</si>
  <si>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</si>
  <si>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</si>
  <si>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</si>
  <si>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</si>
  <si>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</si>
  <si>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Reason (eg building relationships, team building)</t>
  </si>
  <si>
    <t>Nature (what and for how many eg dinner for 5)</t>
  </si>
  <si>
    <t>Total other expenses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</si>
  <si>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</si>
  <si>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</si>
  <si>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</si>
  <si>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</si>
  <si>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</si>
  <si>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</si>
  <si>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</si>
  <si>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</si>
  <si>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Description ** (e.g. event tickets,  etc)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</si>
  <si>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</si>
  <si>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</si>
  <si>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</si>
  <si>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</si>
  <si>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</si>
  <si>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</si>
  <si>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</si>
  <si>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Hotel</t>
  </si>
  <si>
    <t>Electoral Commission</t>
  </si>
  <si>
    <t>Alicia Wright</t>
  </si>
  <si>
    <t>Cost ($)
(exc GST )</t>
  </si>
  <si>
    <t>There is no information to disclose for the Period</t>
  </si>
  <si>
    <t xml:space="preserve">Comment / explanation </t>
  </si>
  <si>
    <t>Nature</t>
  </si>
  <si>
    <t>Cost ($)
(exc GST)</t>
  </si>
  <si>
    <t xml:space="preserve">Purpose of trip </t>
  </si>
  <si>
    <t xml:space="preserve">Purpose </t>
  </si>
  <si>
    <t>Estimated value (NZ$)
(exc GST )</t>
  </si>
  <si>
    <t>Gifts and Benefits over $50 annual value</t>
  </si>
  <si>
    <t>Month</t>
  </si>
  <si>
    <t>Total for NZ Travel</t>
  </si>
  <si>
    <t>Total for Overseas Travel</t>
  </si>
  <si>
    <t>Total for Local Travel</t>
  </si>
  <si>
    <t>Cost (exc GST )</t>
  </si>
  <si>
    <t xml:space="preserve">Nature </t>
  </si>
  <si>
    <t>Taxi</t>
  </si>
  <si>
    <t>Meals</t>
  </si>
  <si>
    <t>Organisation</t>
  </si>
  <si>
    <t>Period</t>
  </si>
  <si>
    <t xml:space="preserve">International Travel </t>
  </si>
  <si>
    <t xml:space="preserve">Local Travel </t>
  </si>
  <si>
    <t>1 July 2018 to 30 June 2019 (12 Months)</t>
  </si>
  <si>
    <t>Airfares</t>
  </si>
  <si>
    <t>Rental car</t>
  </si>
  <si>
    <t>2018 Northcote by election HQ visit</t>
  </si>
  <si>
    <t>Four monthly Staff Meeting in Christchurch</t>
  </si>
  <si>
    <t>Four monthly Staff Meeting in Auckland</t>
  </si>
  <si>
    <t>Four monthly Staff Meeting in Rotorua</t>
  </si>
  <si>
    <t>Taxi from airport to Hotel, ECANZ meeting.</t>
  </si>
  <si>
    <t>Other Expense</t>
  </si>
  <si>
    <t>Taxi from hotel to airport</t>
  </si>
  <si>
    <t>ECANZ accommodation in Melbourne</t>
  </si>
  <si>
    <t>Attendance at Electoral Commission Australia &amp; New Zealand (ECANZ) Conference in Melbourne.</t>
  </si>
  <si>
    <t>Lunch in Melbourne.</t>
  </si>
  <si>
    <t>Internet access at hotel in Melbourne.</t>
  </si>
  <si>
    <t>car parking</t>
  </si>
  <si>
    <t>Parking at airport to attend Maori Electoral Option review meeting in Auckland</t>
  </si>
  <si>
    <t>Suffrage breakfast at Parliament</t>
  </si>
  <si>
    <t xml:space="preserve">Domestic Travel </t>
  </si>
  <si>
    <t>Taxi from hotel to airport in Canberra</t>
  </si>
  <si>
    <t>Taxi in Melbourne</t>
  </si>
  <si>
    <t>Airport parking - pick up after ECANZ meeting</t>
  </si>
  <si>
    <t>Taxi drop off to airport after ECANZ Conference</t>
  </si>
  <si>
    <t>Airport parking - pick up after Rotorua Staff Meeting</t>
  </si>
  <si>
    <t>Airport parking - pick up after Christchurch Staff Meeting</t>
  </si>
  <si>
    <t>Taxi from airport to home back from ECANZ conference</t>
  </si>
  <si>
    <t>Meeting venue to AKL airport (Four monthly staff meeting)</t>
  </si>
  <si>
    <t>ECANZ meeting parking (Wellington)</t>
  </si>
  <si>
    <t>Airport to National Office after Staff meeting in Rotorua</t>
  </si>
  <si>
    <t>ASB Polyfest</t>
  </si>
  <si>
    <t>Government Women Network breakfast - presentation</t>
  </si>
  <si>
    <t>Civics Summit</t>
  </si>
  <si>
    <t>MBIE suffrage event</t>
  </si>
  <si>
    <t xml:space="preserve">From home to airport for ECANZ Meeting </t>
  </si>
  <si>
    <t>ECANZ Conference in Brisbane after Australia General Election.</t>
  </si>
  <si>
    <t>Airport parking - pick up after Auckland Staff Meeting</t>
  </si>
  <si>
    <t>External Stakeholder meeting</t>
  </si>
  <si>
    <t>Airport drop off - Flight to Tonga on MFAT official visit</t>
  </si>
  <si>
    <t>Airport pick up - flight back from Dunedin</t>
  </si>
  <si>
    <t>Taxi in Brisbane during the ECANZ Conference</t>
  </si>
  <si>
    <t>Taxi from home to airport back from ECANZ conference</t>
  </si>
  <si>
    <t>Rental car travel to Pal North for Staff meeting</t>
  </si>
  <si>
    <t>Flight to Dunedin, presentation at University of Otago Student Politics conference</t>
  </si>
  <si>
    <t>Total for Trip to Overseas</t>
  </si>
  <si>
    <t>ECANZ Conference in Brisbane x3 nights.</t>
  </si>
  <si>
    <t>Korero Hui on Voting Services in Hamilton</t>
  </si>
  <si>
    <t>Korero Hui on Voting Services in Gisborne</t>
  </si>
  <si>
    <t>Korero Hui on Voting Services in Whangarei</t>
  </si>
  <si>
    <t>Korero Hui on Voting Services in South Auckland</t>
  </si>
  <si>
    <t>Korero Hui on Voting Services in Auckland</t>
  </si>
  <si>
    <t>Korero Hui on Voting Services in Christchurch</t>
  </si>
  <si>
    <t>Korero Hui on Voting Services in Dunedin</t>
  </si>
  <si>
    <t>Korero Hui on Voting Services in Napier</t>
  </si>
  <si>
    <t>Offsite meeting with MOJ</t>
  </si>
  <si>
    <t xml:space="preserve">offsite meeting </t>
  </si>
  <si>
    <t xml:space="preserve">Offsite meeting </t>
  </si>
  <si>
    <t>Meeting with Justice Minister</t>
  </si>
  <si>
    <t>National Office to Airport - Staff meeting in Rotorua</t>
  </si>
  <si>
    <t>meal in Canberra</t>
  </si>
  <si>
    <t>meal in Melbourne - ECANZ Conference (2 days)</t>
  </si>
  <si>
    <t>meal in  Dunedin</t>
  </si>
  <si>
    <t>"Have my say" meeting - Suffrage related - Presentation</t>
  </si>
  <si>
    <t>Offsite meeting</t>
  </si>
  <si>
    <t>Flight to Tonga signing of MOU with Tonga Electoral Commission</t>
  </si>
  <si>
    <t>Accommodation in Tonga</t>
  </si>
  <si>
    <t xml:space="preserve">Attendance at  Security Conference in Canberra. </t>
  </si>
  <si>
    <t xml:space="preserve">Accommodation in Canberra </t>
  </si>
  <si>
    <t>Auckland Regional Staff Meeting accommodation</t>
  </si>
  <si>
    <t xml:space="preserve">Attendance at Electoral Commission Australia &amp; New Zealand (ECANZ) meeting in Tasmania via Melbourne. </t>
  </si>
  <si>
    <t>Select Committee appearance</t>
  </si>
  <si>
    <t xml:space="preserve">Taxi from home to airport </t>
  </si>
  <si>
    <t xml:space="preserve">Taxi from airport to home </t>
  </si>
  <si>
    <t>ECANZ Conference</t>
  </si>
  <si>
    <t>Inter Agnecy Officials meeting Canberra</t>
  </si>
  <si>
    <t>NZSA award night parking - Open Source Awards</t>
  </si>
  <si>
    <t>Korero Hui on Voting Services in Porirua team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</si>
</sst>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6" borderId="3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 indent="2"/>
    </xf>
    <xf numFmtId="15" fontId="6" fillId="0" borderId="0" xfId="0" applyNumberFormat="1" applyFont="1" applyFill="1" applyBorder="1" applyAlignment="1">
      <alignment horizontal="left" wrapText="1"/>
    </xf>
    <xf numFmtId="0" fontId="0" fillId="0" borderId="15" xfId="0" applyBorder="1" applyAlignment="1">
      <alignment wrapText="1"/>
    </xf>
    <xf numFmtId="0" fontId="4" fillId="7" borderId="16" xfId="0" applyFont="1" applyFill="1" applyBorder="1" applyAlignment="1">
      <alignment vertical="center" wrapText="1" readingOrder="1"/>
    </xf>
    <xf numFmtId="0" fontId="0" fillId="0" borderId="17" xfId="0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1" fillId="8" borderId="18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5" borderId="18" xfId="0" applyFont="1" applyFill="1" applyBorder="1" applyAlignment="1">
      <alignment vertical="center" readingOrder="1"/>
    </xf>
    <xf numFmtId="0" fontId="0" fillId="0" borderId="17" xfId="0" applyFill="1" applyBorder="1" applyAlignment="1">
      <alignment wrapText="1"/>
    </xf>
    <xf numFmtId="0" fontId="0" fillId="0" borderId="22" xfId="0" applyBorder="1" applyAlignment="1">
      <alignment wrapText="1"/>
    </xf>
    <xf numFmtId="0" fontId="1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6" fillId="5" borderId="2" xfId="0" applyFont="1" applyFill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2" xfId="0" applyBorder="1" applyAlignment="1">
      <alignment vertical="top" wrapText="1"/>
    </xf>
    <xf numFmtId="0" fontId="0" fillId="0" borderId="24" xfId="0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18" xfId="0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0" fontId="6" fillId="0" borderId="27" xfId="0" applyFont="1" applyBorder="1" applyAlignment="1">
      <alignment wrapText="1"/>
    </xf>
    <xf numFmtId="164" fontId="6" fillId="0" borderId="2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/>
    </xf>
    <xf numFmtId="15" fontId="6" fillId="0" borderId="2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14" fontId="6" fillId="0" borderId="0" xfId="0" applyNumberFormat="1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15" fontId="6" fillId="0" borderId="0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1" fillId="8" borderId="2" xfId="0" applyNumberFormat="1" applyFont="1" applyFill="1" applyBorder="1" applyAlignment="1">
      <alignment horizontal="right" vertical="center"/>
    </xf>
    <xf numFmtId="0" fontId="0" fillId="0" borderId="26" xfId="0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5" fontId="6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 wrapText="1"/>
    </xf>
    <xf numFmtId="15" fontId="6" fillId="0" borderId="21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18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19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4" borderId="2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3" borderId="18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18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wrapText="1"/>
    </xf>
    <xf numFmtId="0" fontId="1" fillId="0" borderId="2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2"/>
  <sheetViews>
    <sheetView tabSelected="1" topLeftCell="A10" workbookViewId="0">
      <selection activeCell="H116" sqref="H116"/>
    </sheetView>
  </sheetViews>
  <sheetFormatPr defaultColWidth="9.140625" defaultRowHeight="12.75" x14ac:dyDescent="0.2"/>
  <cols>
    <col min="1" max="1" width="23.5703125" style="6" customWidth="1"/>
    <col min="2" max="2" width="23.5703125" style="119" customWidth="1"/>
    <col min="3" max="3" width="65.5703125" style="119" customWidth="1"/>
    <col min="4" max="4" width="27.5703125" style="119" customWidth="1"/>
    <col min="5" max="5" width="3" style="119" customWidth="1"/>
    <col min="6" max="16384" width="9.140625" style="119"/>
  </cols>
  <sheetData>
    <row r="1" spans="1:5" ht="24" customHeight="1" x14ac:dyDescent="0.2">
      <c r="A1" s="149" t="s">
        <v>19</v>
      </c>
      <c r="B1" s="150"/>
      <c r="C1" s="150"/>
      <c r="D1" s="150"/>
      <c r="E1" s="78"/>
    </row>
    <row r="2" spans="1:5" ht="21" customHeight="1" x14ac:dyDescent="0.2">
      <c r="A2" s="79" t="s">
        <v>50</v>
      </c>
      <c r="B2" s="151" t="s">
        <v>31</v>
      </c>
      <c r="C2" s="151"/>
      <c r="D2" s="151"/>
      <c r="E2" s="80"/>
    </row>
    <row r="3" spans="1:5" ht="21" customHeight="1" x14ac:dyDescent="0.2">
      <c r="A3" s="79" t="s">
        <v>9</v>
      </c>
      <c r="B3" s="152" t="s">
        <v>32</v>
      </c>
      <c r="C3" s="152"/>
      <c r="D3" s="152"/>
      <c r="E3" s="80"/>
    </row>
    <row r="4" spans="1:5" ht="19.5" customHeight="1" x14ac:dyDescent="0.2">
      <c r="A4" s="79" t="s">
        <v>51</v>
      </c>
      <c r="B4" s="152" t="s">
        <v>54</v>
      </c>
      <c r="C4" s="152"/>
      <c r="D4" s="152"/>
      <c r="E4" s="80"/>
    </row>
    <row r="5" spans="1:5" s="2" customFormat="1" ht="18.75" customHeight="1" x14ac:dyDescent="0.2">
      <c r="A5" s="153" t="s">
        <v>10</v>
      </c>
      <c r="B5" s="154"/>
      <c r="C5" s="154"/>
      <c r="D5" s="154"/>
      <c r="E5" s="81"/>
    </row>
    <row r="6" spans="1:5" s="2" customFormat="1" ht="20.25" customHeight="1" x14ac:dyDescent="0.2">
      <c r="A6" s="155" t="s">
        <v>26</v>
      </c>
      <c r="B6" s="156"/>
      <c r="C6" s="156"/>
      <c r="D6" s="156"/>
      <c r="E6" s="81"/>
    </row>
    <row r="7" spans="1:5" s="3" customFormat="1" ht="19.5" customHeight="1" x14ac:dyDescent="0.2">
      <c r="A7" s="157" t="s">
        <v>52</v>
      </c>
      <c r="B7" s="158"/>
      <c r="C7" s="158"/>
      <c r="D7" s="158"/>
      <c r="E7" s="82"/>
    </row>
    <row r="8" spans="1:5" s="38" customFormat="1" x14ac:dyDescent="0.2">
      <c r="A8" s="83" t="s">
        <v>20</v>
      </c>
      <c r="B8" s="37" t="s">
        <v>46</v>
      </c>
      <c r="C8" s="37" t="s">
        <v>38</v>
      </c>
      <c r="D8" s="37" t="s">
        <v>47</v>
      </c>
      <c r="E8" s="84"/>
    </row>
    <row r="9" spans="1:5" ht="6.75" customHeight="1" x14ac:dyDescent="0.2">
      <c r="A9" s="85"/>
      <c r="B9" s="118"/>
      <c r="C9" s="118"/>
      <c r="D9" s="118"/>
      <c r="E9" s="80"/>
    </row>
    <row r="10" spans="1:5" s="121" customFormat="1" ht="13.5" thickBot="1" x14ac:dyDescent="0.25">
      <c r="A10" s="85"/>
      <c r="B10" s="127"/>
      <c r="C10" s="41"/>
      <c r="D10" s="96"/>
      <c r="E10" s="80"/>
    </row>
    <row r="11" spans="1:5" s="121" customFormat="1" ht="25.5" x14ac:dyDescent="0.2">
      <c r="A11" s="132">
        <v>43286</v>
      </c>
      <c r="B11" s="133">
        <v>346.5</v>
      </c>
      <c r="C11" s="129" t="s">
        <v>65</v>
      </c>
      <c r="D11" s="135" t="s">
        <v>55</v>
      </c>
      <c r="E11" s="80"/>
    </row>
    <row r="12" spans="1:5" s="131" customFormat="1" x14ac:dyDescent="0.2">
      <c r="A12" s="134">
        <v>43286</v>
      </c>
      <c r="B12" s="125">
        <v>34.11</v>
      </c>
      <c r="C12" s="137" t="s">
        <v>61</v>
      </c>
      <c r="D12" s="136" t="s">
        <v>48</v>
      </c>
      <c r="E12" s="80"/>
    </row>
    <row r="13" spans="1:5" s="131" customFormat="1" x14ac:dyDescent="0.2">
      <c r="A13" s="134">
        <v>43286</v>
      </c>
      <c r="B13" s="125">
        <v>11.17</v>
      </c>
      <c r="C13" s="137" t="s">
        <v>66</v>
      </c>
      <c r="D13" s="136" t="s">
        <v>49</v>
      </c>
      <c r="E13" s="80"/>
    </row>
    <row r="14" spans="1:5" s="131" customFormat="1" x14ac:dyDescent="0.2">
      <c r="A14" s="134">
        <v>43286</v>
      </c>
      <c r="B14" s="125">
        <v>16.77</v>
      </c>
      <c r="C14" s="137" t="s">
        <v>67</v>
      </c>
      <c r="D14" s="136" t="s">
        <v>62</v>
      </c>
      <c r="E14" s="80"/>
    </row>
    <row r="15" spans="1:5" s="131" customFormat="1" x14ac:dyDescent="0.2">
      <c r="A15" s="134">
        <v>43287</v>
      </c>
      <c r="B15" s="125">
        <v>33.340000000000003</v>
      </c>
      <c r="C15" s="137" t="s">
        <v>63</v>
      </c>
      <c r="D15" s="136" t="s">
        <v>48</v>
      </c>
      <c r="E15" s="80"/>
    </row>
    <row r="16" spans="1:5" s="131" customFormat="1" x14ac:dyDescent="0.2">
      <c r="A16" s="134">
        <v>43287</v>
      </c>
      <c r="B16" s="125">
        <v>259.89</v>
      </c>
      <c r="C16" s="137" t="s">
        <v>64</v>
      </c>
      <c r="D16" s="136" t="s">
        <v>30</v>
      </c>
      <c r="E16" s="80"/>
    </row>
    <row r="17" spans="1:5" s="121" customFormat="1" x14ac:dyDescent="0.2">
      <c r="A17" s="134">
        <v>43506</v>
      </c>
      <c r="B17" s="125">
        <f>1220+245.89+11+123.69+20+11</f>
        <v>1631.58</v>
      </c>
      <c r="C17" s="7" t="s">
        <v>118</v>
      </c>
      <c r="D17" s="136" t="s">
        <v>55</v>
      </c>
      <c r="E17" s="80"/>
    </row>
    <row r="18" spans="1:5" s="131" customFormat="1" x14ac:dyDescent="0.2">
      <c r="A18" s="134">
        <v>43506</v>
      </c>
      <c r="B18" s="125">
        <v>1014.06</v>
      </c>
      <c r="C18" s="7" t="s">
        <v>119</v>
      </c>
      <c r="D18" s="136" t="s">
        <v>30</v>
      </c>
      <c r="E18" s="80"/>
    </row>
    <row r="19" spans="1:5" s="131" customFormat="1" x14ac:dyDescent="0.2">
      <c r="A19" s="134">
        <v>43506</v>
      </c>
      <c r="B19" s="125">
        <v>13.67</v>
      </c>
      <c r="C19" s="7" t="s">
        <v>111</v>
      </c>
      <c r="D19" s="136" t="s">
        <v>49</v>
      </c>
      <c r="E19" s="80"/>
    </row>
    <row r="20" spans="1:5" s="131" customFormat="1" x14ac:dyDescent="0.2">
      <c r="A20" s="134">
        <v>43510</v>
      </c>
      <c r="B20" s="125">
        <v>27.3</v>
      </c>
      <c r="C20" s="7" t="s">
        <v>72</v>
      </c>
      <c r="D20" s="136" t="s">
        <v>48</v>
      </c>
      <c r="E20" s="80"/>
    </row>
    <row r="21" spans="1:5" s="131" customFormat="1" ht="25.5" x14ac:dyDescent="0.2">
      <c r="A21" s="134">
        <v>43521</v>
      </c>
      <c r="B21" s="125">
        <f>645+176.18+180.17+36.7+184</f>
        <v>1222.05</v>
      </c>
      <c r="C21" s="7" t="s">
        <v>121</v>
      </c>
      <c r="D21" s="136" t="s">
        <v>55</v>
      </c>
      <c r="E21" s="80"/>
    </row>
    <row r="22" spans="1:5" s="131" customFormat="1" x14ac:dyDescent="0.2">
      <c r="A22" s="134">
        <v>43521</v>
      </c>
      <c r="B22" s="125">
        <f>30.57+9.92+10.64+14.79</f>
        <v>65.92</v>
      </c>
      <c r="C22" s="7" t="s">
        <v>112</v>
      </c>
      <c r="D22" s="136" t="s">
        <v>49</v>
      </c>
      <c r="E22" s="80"/>
    </row>
    <row r="23" spans="1:5" s="131" customFormat="1" x14ac:dyDescent="0.2">
      <c r="A23" s="134">
        <v>43521</v>
      </c>
      <c r="B23" s="125">
        <v>52.28</v>
      </c>
      <c r="C23" s="7" t="s">
        <v>73</v>
      </c>
      <c r="D23" s="136" t="s">
        <v>48</v>
      </c>
      <c r="E23" s="80"/>
    </row>
    <row r="24" spans="1:5" s="131" customFormat="1" x14ac:dyDescent="0.2">
      <c r="A24" s="134">
        <v>43523</v>
      </c>
      <c r="B24" s="125">
        <v>55.11</v>
      </c>
      <c r="C24" s="7" t="s">
        <v>75</v>
      </c>
      <c r="D24" s="136" t="s">
        <v>48</v>
      </c>
      <c r="E24" s="80"/>
    </row>
    <row r="25" spans="1:5" s="142" customFormat="1" x14ac:dyDescent="0.2">
      <c r="A25" s="134">
        <v>43603</v>
      </c>
      <c r="B25" s="125">
        <f>807.5+36.5</f>
        <v>844</v>
      </c>
      <c r="C25" s="7" t="s">
        <v>116</v>
      </c>
      <c r="D25" s="136" t="s">
        <v>55</v>
      </c>
      <c r="E25" s="80"/>
    </row>
    <row r="26" spans="1:5" s="142" customFormat="1" x14ac:dyDescent="0.2">
      <c r="A26" s="134">
        <v>43603</v>
      </c>
      <c r="B26" s="125">
        <f>456.44+12.5</f>
        <v>468.94</v>
      </c>
      <c r="C26" s="7" t="s">
        <v>117</v>
      </c>
      <c r="D26" s="136" t="s">
        <v>30</v>
      </c>
      <c r="E26" s="80"/>
    </row>
    <row r="27" spans="1:5" s="131" customFormat="1" x14ac:dyDescent="0.2">
      <c r="A27" s="134">
        <v>43637</v>
      </c>
      <c r="B27" s="125">
        <v>1520.77</v>
      </c>
      <c r="C27" s="7" t="s">
        <v>87</v>
      </c>
      <c r="D27" s="136" t="s">
        <v>55</v>
      </c>
      <c r="E27" s="80"/>
    </row>
    <row r="28" spans="1:5" s="141" customFormat="1" x14ac:dyDescent="0.2">
      <c r="A28" s="134">
        <v>43642</v>
      </c>
      <c r="B28" s="125">
        <f>260*3</f>
        <v>780</v>
      </c>
      <c r="C28" s="7" t="s">
        <v>97</v>
      </c>
      <c r="D28" s="136" t="s">
        <v>30</v>
      </c>
      <c r="E28" s="80"/>
    </row>
    <row r="29" spans="1:5" s="131" customFormat="1" x14ac:dyDescent="0.2">
      <c r="A29" s="134">
        <v>43642</v>
      </c>
      <c r="B29" s="125">
        <v>52.08</v>
      </c>
      <c r="C29" s="7" t="s">
        <v>92</v>
      </c>
      <c r="D29" s="136" t="s">
        <v>48</v>
      </c>
      <c r="E29" s="80"/>
    </row>
    <row r="30" spans="1:5" s="121" customFormat="1" x14ac:dyDescent="0.2">
      <c r="A30" s="108"/>
      <c r="B30" s="74"/>
      <c r="C30" s="102"/>
      <c r="D30" s="97"/>
      <c r="E30" s="80"/>
    </row>
    <row r="31" spans="1:5" s="121" customFormat="1" ht="13.5" thickBot="1" x14ac:dyDescent="0.25">
      <c r="A31" s="98"/>
      <c r="B31" s="106">
        <f>SUM(B11:B30)</f>
        <v>8449.5399999999991</v>
      </c>
      <c r="C31" s="105" t="s">
        <v>96</v>
      </c>
      <c r="D31" s="99"/>
      <c r="E31" s="80"/>
    </row>
    <row r="32" spans="1:5" s="121" customFormat="1" x14ac:dyDescent="0.2">
      <c r="A32" s="85"/>
      <c r="B32" s="127"/>
      <c r="C32" s="41"/>
      <c r="D32" s="96"/>
      <c r="E32" s="80"/>
    </row>
    <row r="33" spans="1:5" ht="7.5" customHeight="1" x14ac:dyDescent="0.2">
      <c r="A33" s="85"/>
      <c r="B33" s="74"/>
      <c r="C33" s="118"/>
      <c r="D33" s="96"/>
      <c r="E33" s="80"/>
    </row>
    <row r="34" spans="1:5" ht="15" customHeight="1" x14ac:dyDescent="0.2">
      <c r="A34" s="86" t="s">
        <v>4</v>
      </c>
      <c r="B34" s="128">
        <f>B31</f>
        <v>8449.5399999999991</v>
      </c>
      <c r="C34" s="41" t="s">
        <v>44</v>
      </c>
      <c r="D34" s="118"/>
      <c r="E34" s="80"/>
    </row>
    <row r="35" spans="1:5" ht="10.5" customHeight="1" x14ac:dyDescent="0.2">
      <c r="A35" s="103"/>
      <c r="B35" s="107"/>
      <c r="C35" s="41"/>
      <c r="D35" s="118"/>
      <c r="E35" s="80"/>
    </row>
    <row r="36" spans="1:5" s="3" customFormat="1" ht="19.5" customHeight="1" x14ac:dyDescent="0.2">
      <c r="A36" s="159" t="s">
        <v>71</v>
      </c>
      <c r="B36" s="160"/>
      <c r="C36" s="160"/>
      <c r="D36" s="5"/>
      <c r="E36" s="82"/>
    </row>
    <row r="37" spans="1:5" s="38" customFormat="1" ht="18.75" customHeight="1" x14ac:dyDescent="0.2">
      <c r="A37" s="100" t="s">
        <v>42</v>
      </c>
      <c r="B37" s="37" t="s">
        <v>46</v>
      </c>
      <c r="C37" s="37" t="s">
        <v>27</v>
      </c>
      <c r="D37" s="37" t="s">
        <v>47</v>
      </c>
      <c r="E37" s="84"/>
    </row>
    <row r="38" spans="1:5" s="38" customFormat="1" ht="18.75" customHeight="1" x14ac:dyDescent="0.2">
      <c r="A38" s="147"/>
      <c r="C38" s="38" t="s">
        <v>57</v>
      </c>
      <c r="E38" s="84"/>
    </row>
    <row r="39" spans="1:5" s="38" customFormat="1" x14ac:dyDescent="0.2">
      <c r="A39" s="108">
        <v>43320</v>
      </c>
      <c r="B39" s="74">
        <v>336.6</v>
      </c>
      <c r="C39" s="130"/>
      <c r="D39" s="96" t="s">
        <v>55</v>
      </c>
      <c r="E39" s="84"/>
    </row>
    <row r="40" spans="1:5" x14ac:dyDescent="0.2">
      <c r="A40" s="108">
        <v>43320</v>
      </c>
      <c r="B40" s="74">
        <v>156.96</v>
      </c>
      <c r="C40" s="118"/>
      <c r="D40" s="96" t="s">
        <v>30</v>
      </c>
      <c r="E40" s="80"/>
    </row>
    <row r="41" spans="1:5" s="131" customFormat="1" x14ac:dyDescent="0.2">
      <c r="A41" s="108">
        <v>43320</v>
      </c>
      <c r="B41" s="74">
        <v>23.91</v>
      </c>
      <c r="C41" s="130"/>
      <c r="D41" s="96" t="s">
        <v>48</v>
      </c>
      <c r="E41" s="80"/>
    </row>
    <row r="42" spans="1:5" s="117" customFormat="1" x14ac:dyDescent="0.2">
      <c r="A42" s="108">
        <v>43325</v>
      </c>
      <c r="B42" s="74">
        <v>136.32</v>
      </c>
      <c r="C42" s="130" t="s">
        <v>57</v>
      </c>
      <c r="D42" s="116" t="s">
        <v>56</v>
      </c>
      <c r="E42" s="89"/>
    </row>
    <row r="43" spans="1:5" s="117" customFormat="1" x14ac:dyDescent="0.2">
      <c r="A43" s="108"/>
      <c r="B43" s="74"/>
      <c r="C43" s="41" t="s">
        <v>98</v>
      </c>
      <c r="D43" s="116"/>
      <c r="E43" s="89"/>
    </row>
    <row r="44" spans="1:5" x14ac:dyDescent="0.2">
      <c r="A44" s="108">
        <v>43346</v>
      </c>
      <c r="B44" s="74">
        <v>429.57</v>
      </c>
      <c r="C44" s="130"/>
      <c r="D44" s="101" t="s">
        <v>55</v>
      </c>
      <c r="E44" s="80"/>
    </row>
    <row r="45" spans="1:5" s="131" customFormat="1" x14ac:dyDescent="0.2">
      <c r="A45" s="108">
        <v>43346</v>
      </c>
      <c r="B45" s="74">
        <v>115.65</v>
      </c>
      <c r="C45" s="130"/>
      <c r="D45" s="101" t="s">
        <v>30</v>
      </c>
      <c r="E45" s="80"/>
    </row>
    <row r="46" spans="1:5" s="131" customFormat="1" x14ac:dyDescent="0.2">
      <c r="A46" s="108">
        <v>43346</v>
      </c>
      <c r="B46" s="74">
        <v>69.62</v>
      </c>
      <c r="C46" s="130"/>
      <c r="D46" s="101" t="s">
        <v>56</v>
      </c>
      <c r="E46" s="80"/>
    </row>
    <row r="47" spans="1:5" s="144" customFormat="1" x14ac:dyDescent="0.2">
      <c r="A47" s="108"/>
      <c r="B47" s="74"/>
      <c r="C47" s="143"/>
      <c r="D47" s="101"/>
      <c r="E47" s="80"/>
    </row>
    <row r="48" spans="1:5" s="144" customFormat="1" x14ac:dyDescent="0.2">
      <c r="A48" s="108">
        <v>43349</v>
      </c>
      <c r="B48" s="74">
        <v>233.91</v>
      </c>
      <c r="C48" s="7" t="s">
        <v>120</v>
      </c>
      <c r="D48" s="101" t="s">
        <v>30</v>
      </c>
      <c r="E48" s="80"/>
    </row>
    <row r="49" spans="1:5" s="131" customFormat="1" x14ac:dyDescent="0.2">
      <c r="A49" s="108"/>
      <c r="B49" s="74"/>
      <c r="C49" s="41" t="s">
        <v>99</v>
      </c>
      <c r="D49" s="101"/>
      <c r="E49" s="80"/>
    </row>
    <row r="50" spans="1:5" s="131" customFormat="1" x14ac:dyDescent="0.2">
      <c r="A50" s="108">
        <v>43353</v>
      </c>
      <c r="B50" s="74">
        <v>457.99</v>
      </c>
      <c r="C50" s="41"/>
      <c r="D50" s="101" t="s">
        <v>55</v>
      </c>
      <c r="E50" s="80"/>
    </row>
    <row r="51" spans="1:5" s="131" customFormat="1" x14ac:dyDescent="0.2">
      <c r="A51" s="108">
        <v>43353</v>
      </c>
      <c r="B51" s="74">
        <v>123.48</v>
      </c>
      <c r="C51" s="130"/>
      <c r="D51" s="101" t="s">
        <v>30</v>
      </c>
      <c r="E51" s="80"/>
    </row>
    <row r="52" spans="1:5" s="131" customFormat="1" x14ac:dyDescent="0.2">
      <c r="A52" s="108">
        <v>43353</v>
      </c>
      <c r="B52" s="74">
        <v>101.58</v>
      </c>
      <c r="C52" s="41" t="s">
        <v>101</v>
      </c>
      <c r="D52" s="101" t="s">
        <v>55</v>
      </c>
      <c r="E52" s="80"/>
    </row>
    <row r="53" spans="1:5" s="131" customFormat="1" x14ac:dyDescent="0.2">
      <c r="A53" s="108"/>
      <c r="B53" s="74"/>
      <c r="C53" s="41" t="s">
        <v>102</v>
      </c>
      <c r="D53" s="101"/>
      <c r="E53" s="80"/>
    </row>
    <row r="54" spans="1:5" s="131" customFormat="1" x14ac:dyDescent="0.2">
      <c r="A54" s="108">
        <v>43360</v>
      </c>
      <c r="B54" s="74">
        <f>476.94+11</f>
        <v>487.94</v>
      </c>
      <c r="C54" s="130"/>
      <c r="D54" s="101" t="s">
        <v>55</v>
      </c>
      <c r="E54" s="80"/>
    </row>
    <row r="55" spans="1:5" s="131" customFormat="1" x14ac:dyDescent="0.2">
      <c r="A55" s="108">
        <v>43361</v>
      </c>
      <c r="B55" s="74">
        <v>147.83000000000001</v>
      </c>
      <c r="C55" s="130"/>
      <c r="D55" s="101" t="s">
        <v>30</v>
      </c>
      <c r="E55" s="80"/>
    </row>
    <row r="56" spans="1:5" s="131" customFormat="1" x14ac:dyDescent="0.2">
      <c r="A56" s="108">
        <v>43361</v>
      </c>
      <c r="B56" s="74">
        <v>32.81</v>
      </c>
      <c r="C56" s="130"/>
      <c r="D56" s="101" t="s">
        <v>48</v>
      </c>
      <c r="E56" s="80"/>
    </row>
    <row r="57" spans="1:5" s="146" customFormat="1" x14ac:dyDescent="0.2">
      <c r="A57" s="108"/>
      <c r="B57" s="74"/>
      <c r="C57" s="41" t="s">
        <v>100</v>
      </c>
      <c r="D57" s="101"/>
      <c r="E57" s="80"/>
    </row>
    <row r="58" spans="1:5" s="144" customFormat="1" x14ac:dyDescent="0.2">
      <c r="A58" s="108">
        <v>43367</v>
      </c>
      <c r="B58" s="74">
        <f>624.14+11</f>
        <v>635.14</v>
      </c>
      <c r="C58" s="143"/>
      <c r="D58" s="101" t="s">
        <v>55</v>
      </c>
      <c r="E58" s="80"/>
    </row>
    <row r="59" spans="1:5" s="144" customFormat="1" x14ac:dyDescent="0.2">
      <c r="A59" s="108">
        <v>43367</v>
      </c>
      <c r="B59" s="74">
        <v>138.26</v>
      </c>
      <c r="C59" s="143"/>
      <c r="D59" s="101" t="s">
        <v>30</v>
      </c>
      <c r="E59" s="80"/>
    </row>
    <row r="60" spans="1:5" s="144" customFormat="1" x14ac:dyDescent="0.2">
      <c r="A60" s="108">
        <v>43367</v>
      </c>
      <c r="B60" s="74">
        <v>44.86</v>
      </c>
      <c r="C60" s="143"/>
      <c r="D60" s="101" t="s">
        <v>56</v>
      </c>
      <c r="E60" s="80"/>
    </row>
    <row r="61" spans="1:5" s="146" customFormat="1" x14ac:dyDescent="0.2">
      <c r="A61" s="108"/>
      <c r="B61" s="74"/>
      <c r="C61" s="41" t="s">
        <v>103</v>
      </c>
      <c r="D61" s="101"/>
      <c r="E61" s="80"/>
    </row>
    <row r="62" spans="1:5" s="131" customFormat="1" x14ac:dyDescent="0.2">
      <c r="A62" s="108">
        <v>43381</v>
      </c>
      <c r="B62" s="74">
        <f>565.59+11</f>
        <v>576.59</v>
      </c>
      <c r="C62" s="130"/>
      <c r="D62" s="101" t="s">
        <v>55</v>
      </c>
      <c r="E62" s="80"/>
    </row>
    <row r="63" spans="1:5" s="131" customFormat="1" x14ac:dyDescent="0.2">
      <c r="A63" s="108">
        <v>43381</v>
      </c>
      <c r="B63" s="74">
        <v>124.83</v>
      </c>
      <c r="C63" s="130"/>
      <c r="D63" s="101" t="s">
        <v>30</v>
      </c>
      <c r="E63" s="80"/>
    </row>
    <row r="64" spans="1:5" s="131" customFormat="1" x14ac:dyDescent="0.2">
      <c r="A64" s="108">
        <v>43381</v>
      </c>
      <c r="B64" s="74">
        <v>51.78</v>
      </c>
      <c r="C64" s="130"/>
      <c r="D64" s="101" t="s">
        <v>56</v>
      </c>
      <c r="E64" s="80"/>
    </row>
    <row r="65" spans="1:5" s="146" customFormat="1" x14ac:dyDescent="0.2">
      <c r="A65" s="108"/>
      <c r="B65" s="74"/>
      <c r="C65" s="41" t="s">
        <v>104</v>
      </c>
      <c r="D65" s="101"/>
      <c r="E65" s="80"/>
    </row>
    <row r="66" spans="1:5" s="131" customFormat="1" x14ac:dyDescent="0.2">
      <c r="A66" s="108">
        <v>43384</v>
      </c>
      <c r="B66" s="74">
        <f>820.4+22+40</f>
        <v>882.4</v>
      </c>
      <c r="C66" s="130"/>
      <c r="D66" s="101" t="s">
        <v>55</v>
      </c>
      <c r="E66" s="80"/>
    </row>
    <row r="67" spans="1:5" s="131" customFormat="1" x14ac:dyDescent="0.2">
      <c r="A67" s="108">
        <v>43384</v>
      </c>
      <c r="B67" s="74">
        <f>127.83+260</f>
        <v>387.83</v>
      </c>
      <c r="C67" s="130"/>
      <c r="D67" s="101" t="s">
        <v>30</v>
      </c>
      <c r="E67" s="80"/>
    </row>
    <row r="68" spans="1:5" s="131" customFormat="1" x14ac:dyDescent="0.2">
      <c r="A68" s="108">
        <v>43384</v>
      </c>
      <c r="B68" s="74">
        <v>67.11</v>
      </c>
      <c r="C68" s="130"/>
      <c r="D68" s="101" t="s">
        <v>56</v>
      </c>
      <c r="E68" s="80"/>
    </row>
    <row r="69" spans="1:5" s="131" customFormat="1" x14ac:dyDescent="0.2">
      <c r="A69" s="108">
        <v>43384</v>
      </c>
      <c r="B69" s="74">
        <v>11.8</v>
      </c>
      <c r="C69" s="130"/>
      <c r="D69" s="101" t="s">
        <v>49</v>
      </c>
      <c r="E69" s="80"/>
    </row>
    <row r="70" spans="1:5" s="146" customFormat="1" x14ac:dyDescent="0.2">
      <c r="A70" s="108"/>
      <c r="B70" s="74"/>
      <c r="C70" s="41" t="s">
        <v>105</v>
      </c>
      <c r="D70" s="101"/>
      <c r="E70" s="80"/>
    </row>
    <row r="71" spans="1:5" s="131" customFormat="1" x14ac:dyDescent="0.2">
      <c r="A71" s="108">
        <v>43409</v>
      </c>
      <c r="B71" s="74">
        <f>256.54+11+40+15</f>
        <v>322.54000000000002</v>
      </c>
      <c r="C71" s="130"/>
      <c r="D71" s="101" t="s">
        <v>55</v>
      </c>
      <c r="E71" s="80"/>
    </row>
    <row r="72" spans="1:5" s="131" customFormat="1" x14ac:dyDescent="0.2">
      <c r="A72" s="108">
        <v>43409</v>
      </c>
      <c r="B72" s="74">
        <v>259.13</v>
      </c>
      <c r="C72" s="130"/>
      <c r="D72" s="101" t="s">
        <v>30</v>
      </c>
      <c r="E72" s="80"/>
    </row>
    <row r="73" spans="1:5" s="131" customFormat="1" x14ac:dyDescent="0.2">
      <c r="A73" s="108">
        <v>43409</v>
      </c>
      <c r="B73" s="74">
        <v>99.47</v>
      </c>
      <c r="C73" s="130"/>
      <c r="D73" s="101" t="s">
        <v>56</v>
      </c>
      <c r="E73" s="80"/>
    </row>
    <row r="74" spans="1:5" s="131" customFormat="1" x14ac:dyDescent="0.2">
      <c r="A74" s="108">
        <v>43410</v>
      </c>
      <c r="B74" s="74">
        <f>14.5+8.5+11</f>
        <v>34</v>
      </c>
      <c r="C74" s="130"/>
      <c r="D74" s="101" t="s">
        <v>49</v>
      </c>
      <c r="E74" s="80"/>
    </row>
    <row r="75" spans="1:5" s="146" customFormat="1" x14ac:dyDescent="0.2">
      <c r="A75" s="108"/>
      <c r="B75" s="74"/>
      <c r="C75" s="41" t="s">
        <v>59</v>
      </c>
      <c r="D75" s="101"/>
      <c r="E75" s="80"/>
    </row>
    <row r="76" spans="1:5" s="131" customFormat="1" x14ac:dyDescent="0.2">
      <c r="A76" s="108">
        <v>43413</v>
      </c>
      <c r="B76" s="74">
        <f>463.15+11</f>
        <v>474.15</v>
      </c>
      <c r="C76" s="130"/>
      <c r="D76" s="101" t="s">
        <v>55</v>
      </c>
      <c r="E76" s="80"/>
    </row>
    <row r="77" spans="1:5" s="131" customFormat="1" x14ac:dyDescent="0.2">
      <c r="A77" s="108">
        <v>43413</v>
      </c>
      <c r="B77" s="74">
        <v>22.9</v>
      </c>
      <c r="C77" s="130"/>
      <c r="D77" s="101" t="s">
        <v>48</v>
      </c>
      <c r="E77" s="80"/>
    </row>
    <row r="78" spans="1:5" s="131" customFormat="1" x14ac:dyDescent="0.2">
      <c r="A78" s="108">
        <v>43414</v>
      </c>
      <c r="B78" s="74">
        <v>154.1</v>
      </c>
      <c r="C78" s="130"/>
      <c r="D78" s="101" t="s">
        <v>55</v>
      </c>
      <c r="E78" s="80"/>
    </row>
    <row r="79" spans="1:5" s="131" customFormat="1" x14ac:dyDescent="0.2">
      <c r="A79" s="108">
        <v>43416</v>
      </c>
      <c r="B79" s="74">
        <f>370.17+11</f>
        <v>381.17</v>
      </c>
      <c r="C79" s="130" t="s">
        <v>58</v>
      </c>
      <c r="D79" s="101" t="s">
        <v>55</v>
      </c>
      <c r="E79" s="80"/>
    </row>
    <row r="80" spans="1:5" s="146" customFormat="1" x14ac:dyDescent="0.2">
      <c r="A80" s="108"/>
      <c r="B80" s="74"/>
      <c r="C80" s="189" t="s">
        <v>82</v>
      </c>
      <c r="D80" s="101"/>
      <c r="E80" s="80"/>
    </row>
    <row r="81" spans="1:5" s="131" customFormat="1" x14ac:dyDescent="0.2">
      <c r="A81" s="108">
        <v>43516</v>
      </c>
      <c r="B81" s="74">
        <f>53.38+230.72+11</f>
        <v>295.10000000000002</v>
      </c>
      <c r="C81" s="7"/>
      <c r="D81" s="101" t="s">
        <v>55</v>
      </c>
      <c r="E81" s="80"/>
    </row>
    <row r="82" spans="1:5" s="131" customFormat="1" x14ac:dyDescent="0.2">
      <c r="A82" s="108">
        <v>43516</v>
      </c>
      <c r="B82" s="74">
        <f>196.52+11</f>
        <v>207.52</v>
      </c>
      <c r="C82" s="7"/>
      <c r="D82" s="101" t="s">
        <v>30</v>
      </c>
      <c r="E82" s="80"/>
    </row>
    <row r="83" spans="1:5" s="146" customFormat="1" x14ac:dyDescent="0.2">
      <c r="A83" s="108"/>
      <c r="B83" s="74"/>
      <c r="C83" s="189" t="s">
        <v>60</v>
      </c>
      <c r="D83" s="101"/>
      <c r="E83" s="80"/>
    </row>
    <row r="84" spans="1:5" s="131" customFormat="1" x14ac:dyDescent="0.2">
      <c r="A84" s="108">
        <v>43544</v>
      </c>
      <c r="B84" s="74">
        <f>420.11+11</f>
        <v>431.11</v>
      </c>
      <c r="C84" s="7"/>
      <c r="D84" s="101" t="s">
        <v>55</v>
      </c>
      <c r="E84" s="80"/>
    </row>
    <row r="85" spans="1:5" s="131" customFormat="1" x14ac:dyDescent="0.2">
      <c r="A85" s="108">
        <v>43544</v>
      </c>
      <c r="B85" s="74">
        <v>5.49</v>
      </c>
      <c r="C85" s="7"/>
      <c r="D85" s="101" t="s">
        <v>49</v>
      </c>
      <c r="E85" s="80"/>
    </row>
    <row r="86" spans="1:5" s="146" customFormat="1" x14ac:dyDescent="0.2">
      <c r="A86" s="108"/>
      <c r="B86" s="74"/>
      <c r="C86" s="189" t="s">
        <v>58</v>
      </c>
      <c r="D86" s="101"/>
      <c r="E86" s="80"/>
    </row>
    <row r="87" spans="1:5" s="131" customFormat="1" x14ac:dyDescent="0.2">
      <c r="A87" s="108">
        <v>43551</v>
      </c>
      <c r="B87" s="74">
        <f>532.02+11</f>
        <v>543.02</v>
      </c>
      <c r="C87" s="7"/>
      <c r="D87" s="101" t="s">
        <v>55</v>
      </c>
      <c r="E87" s="80"/>
    </row>
    <row r="88" spans="1:5" s="138" customFormat="1" x14ac:dyDescent="0.2">
      <c r="A88" s="108">
        <v>43551</v>
      </c>
      <c r="B88" s="74">
        <v>44.61</v>
      </c>
      <c r="C88" s="7"/>
      <c r="D88" s="101" t="s">
        <v>48</v>
      </c>
      <c r="E88" s="80"/>
    </row>
    <row r="89" spans="1:5" s="146" customFormat="1" x14ac:dyDescent="0.2">
      <c r="A89" s="108"/>
      <c r="B89" s="74"/>
      <c r="C89" s="189" t="s">
        <v>59</v>
      </c>
      <c r="D89" s="101"/>
      <c r="E89" s="80"/>
    </row>
    <row r="90" spans="1:5" s="138" customFormat="1" x14ac:dyDescent="0.2">
      <c r="A90" s="108">
        <v>43557</v>
      </c>
      <c r="B90" s="74">
        <f>488.98+11+31</f>
        <v>530.98</v>
      </c>
      <c r="C90" s="7"/>
      <c r="D90" s="101" t="s">
        <v>55</v>
      </c>
      <c r="E90" s="80"/>
    </row>
    <row r="91" spans="1:5" s="131" customFormat="1" x14ac:dyDescent="0.2">
      <c r="A91" s="108">
        <v>43557</v>
      </c>
      <c r="B91" s="74">
        <v>47.83</v>
      </c>
      <c r="C91" s="7"/>
      <c r="D91" s="101" t="s">
        <v>48</v>
      </c>
      <c r="E91" s="80"/>
    </row>
    <row r="92" spans="1:5" s="39" customFormat="1" x14ac:dyDescent="0.2">
      <c r="A92" s="108">
        <v>43557</v>
      </c>
      <c r="B92" s="74">
        <v>62.87</v>
      </c>
      <c r="C92" s="7"/>
      <c r="D92" s="101" t="s">
        <v>48</v>
      </c>
      <c r="E92" s="87"/>
    </row>
    <row r="93" spans="1:5" s="131" customFormat="1" x14ac:dyDescent="0.2">
      <c r="A93" s="108">
        <v>43614</v>
      </c>
      <c r="B93" s="74">
        <v>158.87</v>
      </c>
      <c r="C93" s="7" t="s">
        <v>94</v>
      </c>
      <c r="D93" s="101" t="s">
        <v>56</v>
      </c>
      <c r="E93" s="80"/>
    </row>
    <row r="94" spans="1:5" s="131" customFormat="1" ht="25.5" x14ac:dyDescent="0.2">
      <c r="A94" s="134">
        <v>43633</v>
      </c>
      <c r="B94" s="125">
        <v>247.94</v>
      </c>
      <c r="C94" s="139" t="s">
        <v>95</v>
      </c>
      <c r="D94" s="140" t="s">
        <v>55</v>
      </c>
      <c r="E94" s="80"/>
    </row>
    <row r="95" spans="1:5" s="120" customFormat="1" ht="12.75" customHeight="1" x14ac:dyDescent="0.2">
      <c r="A95" s="108">
        <v>43633</v>
      </c>
      <c r="B95" s="74">
        <v>10</v>
      </c>
      <c r="C95" s="130" t="s">
        <v>113</v>
      </c>
      <c r="D95" s="101" t="s">
        <v>49</v>
      </c>
      <c r="E95" s="80"/>
    </row>
    <row r="96" spans="1:5" ht="13.5" customHeight="1" x14ac:dyDescent="0.2">
      <c r="A96" s="108"/>
      <c r="B96" s="74"/>
      <c r="C96" s="130"/>
      <c r="D96" s="101"/>
      <c r="E96" s="80"/>
    </row>
    <row r="97" spans="1:5" ht="18" customHeight="1" x14ac:dyDescent="0.2">
      <c r="A97" s="108"/>
      <c r="B97" s="74"/>
      <c r="C97" s="130"/>
      <c r="D97" s="101"/>
      <c r="E97" s="80"/>
    </row>
    <row r="98" spans="1:5" ht="8.25" customHeight="1" x14ac:dyDescent="0.2">
      <c r="A98" s="85"/>
      <c r="B98" s="118"/>
      <c r="C98" s="130"/>
      <c r="D98" s="118"/>
      <c r="E98" s="80"/>
    </row>
    <row r="99" spans="1:5" ht="19.5" customHeight="1" x14ac:dyDescent="0.2">
      <c r="A99" s="86" t="s">
        <v>4</v>
      </c>
      <c r="B99" s="55">
        <f>SUM(B39:B98)</f>
        <v>10107.570000000002</v>
      </c>
      <c r="C99" s="41" t="s">
        <v>43</v>
      </c>
      <c r="D99" s="118"/>
      <c r="E99" s="80"/>
    </row>
    <row r="100" spans="1:5" s="39" customFormat="1" ht="15" customHeight="1" x14ac:dyDescent="0.2">
      <c r="A100" s="103"/>
      <c r="B100" s="104"/>
      <c r="C100" s="118"/>
      <c r="D100" s="118"/>
      <c r="E100" s="87"/>
    </row>
    <row r="101" spans="1:5" s="39" customFormat="1" ht="15" customHeight="1" x14ac:dyDescent="0.2">
      <c r="A101" s="161" t="s">
        <v>53</v>
      </c>
      <c r="B101" s="162"/>
      <c r="C101" s="162"/>
      <c r="D101" s="40"/>
      <c r="E101" s="87"/>
    </row>
    <row r="102" spans="1:5" s="39" customFormat="1" ht="15" customHeight="1" x14ac:dyDescent="0.2">
      <c r="A102" s="83" t="s">
        <v>0</v>
      </c>
      <c r="B102" s="37" t="s">
        <v>46</v>
      </c>
      <c r="C102" s="37" t="s">
        <v>39</v>
      </c>
      <c r="D102" s="37" t="s">
        <v>47</v>
      </c>
      <c r="E102" s="87"/>
    </row>
    <row r="103" spans="1:5" s="39" customFormat="1" ht="15" customHeight="1" x14ac:dyDescent="0.2">
      <c r="A103" s="190"/>
      <c r="B103" s="38"/>
      <c r="C103" s="38" t="s">
        <v>125</v>
      </c>
      <c r="D103" s="38"/>
      <c r="E103" s="87"/>
    </row>
    <row r="104" spans="1:5" s="39" customFormat="1" ht="15" customHeight="1" x14ac:dyDescent="0.2">
      <c r="A104" s="108">
        <v>43288</v>
      </c>
      <c r="B104" s="74">
        <v>33.1</v>
      </c>
      <c r="C104" s="130" t="s">
        <v>123</v>
      </c>
      <c r="D104" s="101" t="s">
        <v>48</v>
      </c>
      <c r="E104" s="87"/>
    </row>
    <row r="105" spans="1:5" s="39" customFormat="1" ht="15" customHeight="1" x14ac:dyDescent="0.2">
      <c r="A105" s="108">
        <v>43291</v>
      </c>
      <c r="B105" s="74">
        <v>17.39</v>
      </c>
      <c r="C105" s="145" t="s">
        <v>124</v>
      </c>
      <c r="D105" s="101" t="s">
        <v>48</v>
      </c>
      <c r="E105" s="87"/>
    </row>
    <row r="106" spans="1:5" s="39" customFormat="1" ht="15" customHeight="1" x14ac:dyDescent="0.2">
      <c r="A106" s="108"/>
      <c r="B106" s="74"/>
      <c r="C106" s="145"/>
      <c r="D106" s="101"/>
      <c r="E106" s="87"/>
    </row>
    <row r="107" spans="1:5" s="39" customFormat="1" ht="15" customHeight="1" x14ac:dyDescent="0.2">
      <c r="A107" s="108">
        <v>43320</v>
      </c>
      <c r="B107" s="74">
        <v>8.5</v>
      </c>
      <c r="C107" t="s">
        <v>107</v>
      </c>
      <c r="D107" s="101" t="s">
        <v>68</v>
      </c>
      <c r="E107" s="87"/>
    </row>
    <row r="108" spans="1:5" s="39" customFormat="1" ht="15" customHeight="1" x14ac:dyDescent="0.2">
      <c r="A108" s="108">
        <v>43321</v>
      </c>
      <c r="B108" s="74">
        <v>65.5</v>
      </c>
      <c r="C108" t="s">
        <v>69</v>
      </c>
      <c r="D108" s="101" t="s">
        <v>68</v>
      </c>
      <c r="E108" s="87"/>
    </row>
    <row r="109" spans="1:5" s="39" customFormat="1" ht="15" customHeight="1" x14ac:dyDescent="0.2">
      <c r="A109" s="108">
        <v>43348</v>
      </c>
      <c r="B109" s="74">
        <v>15.6</v>
      </c>
      <c r="C109" s="115" t="s">
        <v>83</v>
      </c>
      <c r="D109" s="101" t="s">
        <v>68</v>
      </c>
      <c r="E109" s="87"/>
    </row>
    <row r="110" spans="1:5" s="39" customFormat="1" ht="15" customHeight="1" x14ac:dyDescent="0.2">
      <c r="A110" s="108">
        <v>43370</v>
      </c>
      <c r="B110" s="74">
        <v>56.73</v>
      </c>
      <c r="C110" s="145" t="s">
        <v>128</v>
      </c>
      <c r="D110" s="101" t="s">
        <v>56</v>
      </c>
      <c r="E110" s="87"/>
    </row>
    <row r="111" spans="1:5" s="39" customFormat="1" ht="15" customHeight="1" x14ac:dyDescent="0.2">
      <c r="A111" s="108">
        <v>43381</v>
      </c>
      <c r="B111" s="74">
        <v>9.48</v>
      </c>
      <c r="C111" s="115" t="s">
        <v>114</v>
      </c>
      <c r="D111" s="101" t="s">
        <v>48</v>
      </c>
      <c r="E111" s="87"/>
    </row>
    <row r="112" spans="1:5" s="39" customFormat="1" ht="15" customHeight="1" x14ac:dyDescent="0.2">
      <c r="A112" s="108">
        <v>43385</v>
      </c>
      <c r="B112" s="74">
        <f>12.96+12.96</f>
        <v>25.92</v>
      </c>
      <c r="C112" s="115" t="s">
        <v>106</v>
      </c>
      <c r="D112" s="101" t="s">
        <v>48</v>
      </c>
      <c r="E112" s="87"/>
    </row>
    <row r="113" spans="1:5" s="39" customFormat="1" ht="15" customHeight="1" x14ac:dyDescent="0.2">
      <c r="A113" s="108">
        <v>43389</v>
      </c>
      <c r="B113" s="74">
        <v>11.3</v>
      </c>
      <c r="C113" s="115" t="s">
        <v>106</v>
      </c>
      <c r="D113" s="101" t="s">
        <v>48</v>
      </c>
      <c r="E113" s="87"/>
    </row>
    <row r="114" spans="1:5" s="39" customFormat="1" ht="15" customHeight="1" x14ac:dyDescent="0.2">
      <c r="A114" s="108">
        <v>43389</v>
      </c>
      <c r="B114" s="74">
        <v>9.48</v>
      </c>
      <c r="C114" s="115" t="s">
        <v>106</v>
      </c>
      <c r="D114" s="101" t="s">
        <v>48</v>
      </c>
      <c r="E114" s="87"/>
    </row>
    <row r="115" spans="1:5" s="39" customFormat="1" ht="15" customHeight="1" x14ac:dyDescent="0.2">
      <c r="A115" s="108">
        <v>43396</v>
      </c>
      <c r="B115" s="74">
        <v>8</v>
      </c>
      <c r="C115" s="115" t="s">
        <v>127</v>
      </c>
      <c r="D115" s="101" t="s">
        <v>68</v>
      </c>
      <c r="E115" s="87"/>
    </row>
    <row r="116" spans="1:5" s="39" customFormat="1" ht="15" customHeight="1" x14ac:dyDescent="0.2">
      <c r="A116" s="108">
        <v>43404</v>
      </c>
      <c r="B116" s="74">
        <v>6.5</v>
      </c>
      <c r="C116" s="115" t="s">
        <v>106</v>
      </c>
      <c r="D116" s="101" t="s">
        <v>68</v>
      </c>
      <c r="E116" s="87"/>
    </row>
    <row r="117" spans="1:5" s="39" customFormat="1" ht="15" customHeight="1" x14ac:dyDescent="0.2">
      <c r="A117" s="108">
        <v>43411</v>
      </c>
      <c r="B117" s="74">
        <v>8.5</v>
      </c>
      <c r="C117" s="115" t="s">
        <v>106</v>
      </c>
      <c r="D117" s="101" t="s">
        <v>68</v>
      </c>
      <c r="E117" s="87"/>
    </row>
    <row r="118" spans="1:5" s="39" customFormat="1" ht="15" customHeight="1" x14ac:dyDescent="0.2">
      <c r="A118" s="108">
        <v>43414</v>
      </c>
      <c r="B118" s="74">
        <v>19.13</v>
      </c>
      <c r="C118" s="115" t="s">
        <v>79</v>
      </c>
      <c r="D118" s="101" t="s">
        <v>48</v>
      </c>
      <c r="E118" s="87"/>
    </row>
    <row r="119" spans="1:5" s="39" customFormat="1" ht="15" customHeight="1" x14ac:dyDescent="0.2">
      <c r="A119" s="108">
        <v>43426</v>
      </c>
      <c r="B119" s="74">
        <v>25.6</v>
      </c>
      <c r="C119" s="115" t="s">
        <v>80</v>
      </c>
      <c r="D119" s="101" t="s">
        <v>68</v>
      </c>
      <c r="E119" s="87"/>
    </row>
    <row r="120" spans="1:5" s="39" customFormat="1" ht="15" customHeight="1" x14ac:dyDescent="0.2">
      <c r="A120" s="108">
        <v>43432</v>
      </c>
      <c r="B120" s="74">
        <v>6.5</v>
      </c>
      <c r="C120" s="115" t="s">
        <v>70</v>
      </c>
      <c r="D120" s="101" t="s">
        <v>68</v>
      </c>
      <c r="E120" s="87"/>
    </row>
    <row r="121" spans="1:5" s="39" customFormat="1" ht="15" customHeight="1" x14ac:dyDescent="0.2">
      <c r="A121" s="108">
        <v>43433</v>
      </c>
      <c r="B121" s="74">
        <f>12.87+12</f>
        <v>24.869999999999997</v>
      </c>
      <c r="C121" s="115" t="s">
        <v>84</v>
      </c>
      <c r="D121" s="101" t="s">
        <v>48</v>
      </c>
      <c r="E121" s="87"/>
    </row>
    <row r="122" spans="1:5" s="39" customFormat="1" ht="15" customHeight="1" x14ac:dyDescent="0.2">
      <c r="A122" s="108">
        <v>43438</v>
      </c>
      <c r="B122" s="74">
        <v>20.96</v>
      </c>
      <c r="C122" s="115" t="s">
        <v>85</v>
      </c>
      <c r="D122" s="101" t="s">
        <v>48</v>
      </c>
      <c r="E122" s="87"/>
    </row>
    <row r="123" spans="1:5" s="39" customFormat="1" ht="15" customHeight="1" x14ac:dyDescent="0.2">
      <c r="A123" s="108">
        <v>43444</v>
      </c>
      <c r="B123" s="74">
        <v>7.25</v>
      </c>
      <c r="C123" s="115" t="s">
        <v>106</v>
      </c>
      <c r="D123" s="101" t="s">
        <v>68</v>
      </c>
      <c r="E123" s="87"/>
    </row>
    <row r="124" spans="1:5" s="39" customFormat="1" ht="15" customHeight="1" x14ac:dyDescent="0.2">
      <c r="A124" s="108">
        <v>43510</v>
      </c>
      <c r="B124" s="74">
        <v>30</v>
      </c>
      <c r="C124" s="115" t="s">
        <v>126</v>
      </c>
      <c r="D124" s="101" t="s">
        <v>48</v>
      </c>
      <c r="E124" s="87"/>
    </row>
    <row r="125" spans="1:5" s="39" customFormat="1" ht="15" customHeight="1" x14ac:dyDescent="0.2">
      <c r="A125" s="108">
        <v>43519</v>
      </c>
      <c r="B125" s="74">
        <v>25.13</v>
      </c>
      <c r="C125" s="115" t="s">
        <v>86</v>
      </c>
      <c r="D125" s="101" t="s">
        <v>48</v>
      </c>
      <c r="E125" s="87"/>
    </row>
    <row r="126" spans="1:5" s="39" customFormat="1" ht="15" customHeight="1" x14ac:dyDescent="0.2">
      <c r="A126" s="108">
        <v>43523</v>
      </c>
      <c r="B126" s="74">
        <v>12.5</v>
      </c>
      <c r="C126" s="115" t="s">
        <v>74</v>
      </c>
      <c r="D126" s="101" t="s">
        <v>68</v>
      </c>
      <c r="E126" s="87"/>
    </row>
    <row r="127" spans="1:5" s="39" customFormat="1" ht="15" customHeight="1" x14ac:dyDescent="0.2">
      <c r="A127" s="108">
        <v>43544</v>
      </c>
      <c r="B127" s="74">
        <v>32.96</v>
      </c>
      <c r="C127" s="115" t="s">
        <v>110</v>
      </c>
      <c r="D127" s="101" t="s">
        <v>48</v>
      </c>
      <c r="E127" s="87"/>
    </row>
    <row r="128" spans="1:5" s="39" customFormat="1" ht="15" customHeight="1" x14ac:dyDescent="0.2">
      <c r="A128" s="108">
        <v>43544</v>
      </c>
      <c r="B128" s="74">
        <v>29.69</v>
      </c>
      <c r="C128" s="115" t="s">
        <v>81</v>
      </c>
      <c r="D128" s="101" t="s">
        <v>48</v>
      </c>
      <c r="E128" s="87"/>
    </row>
    <row r="129" spans="1:5" s="39" customFormat="1" ht="15" customHeight="1" x14ac:dyDescent="0.2">
      <c r="A129" s="108">
        <v>43545</v>
      </c>
      <c r="B129" s="74">
        <v>12.5</v>
      </c>
      <c r="C129" s="115" t="s">
        <v>76</v>
      </c>
      <c r="D129" s="101" t="s">
        <v>68</v>
      </c>
      <c r="E129" s="87"/>
    </row>
    <row r="130" spans="1:5" s="39" customFormat="1" ht="15" customHeight="1" x14ac:dyDescent="0.2">
      <c r="A130" s="108">
        <v>43551</v>
      </c>
      <c r="B130" s="74">
        <v>2</v>
      </c>
      <c r="C130" s="115" t="s">
        <v>77</v>
      </c>
      <c r="D130" s="101" t="s">
        <v>68</v>
      </c>
      <c r="E130" s="87"/>
    </row>
    <row r="131" spans="1:5" s="39" customFormat="1" ht="15" customHeight="1" x14ac:dyDescent="0.2">
      <c r="A131" s="108">
        <v>43558</v>
      </c>
      <c r="B131" s="74">
        <v>5.22</v>
      </c>
      <c r="C131" s="115" t="s">
        <v>88</v>
      </c>
      <c r="D131" s="101" t="s">
        <v>68</v>
      </c>
      <c r="E131" s="87"/>
    </row>
    <row r="132" spans="1:5" s="39" customFormat="1" ht="15" customHeight="1" x14ac:dyDescent="0.2">
      <c r="A132" s="108">
        <v>43566</v>
      </c>
      <c r="B132" s="74">
        <v>13.04</v>
      </c>
      <c r="C132" t="s">
        <v>122</v>
      </c>
      <c r="D132" s="101" t="s">
        <v>48</v>
      </c>
      <c r="E132" s="87"/>
    </row>
    <row r="133" spans="1:5" s="39" customFormat="1" ht="15" customHeight="1" x14ac:dyDescent="0.2">
      <c r="A133" s="108">
        <v>43566</v>
      </c>
      <c r="B133" s="74">
        <v>11.3</v>
      </c>
      <c r="C133" t="s">
        <v>122</v>
      </c>
      <c r="D133" s="101" t="s">
        <v>48</v>
      </c>
      <c r="E133" s="87"/>
    </row>
    <row r="134" spans="1:5" s="39" customFormat="1" ht="15" customHeight="1" x14ac:dyDescent="0.2">
      <c r="A134" s="108">
        <v>43592</v>
      </c>
      <c r="B134" s="74">
        <v>5.65</v>
      </c>
      <c r="C134" s="115" t="s">
        <v>106</v>
      </c>
      <c r="D134" s="101" t="s">
        <v>68</v>
      </c>
      <c r="E134" s="87"/>
    </row>
    <row r="135" spans="1:5" s="39" customFormat="1" ht="15" customHeight="1" x14ac:dyDescent="0.2">
      <c r="A135" s="108">
        <v>43593</v>
      </c>
      <c r="B135" s="74">
        <f>5.65+7.39</f>
        <v>13.04</v>
      </c>
      <c r="C135" s="115" t="s">
        <v>106</v>
      </c>
      <c r="D135" s="101" t="s">
        <v>68</v>
      </c>
      <c r="E135" s="87"/>
    </row>
    <row r="136" spans="1:5" s="39" customFormat="1" ht="15" customHeight="1" x14ac:dyDescent="0.2">
      <c r="A136" s="108">
        <v>43594</v>
      </c>
      <c r="B136" s="74">
        <v>16.46</v>
      </c>
      <c r="C136" s="115" t="s">
        <v>106</v>
      </c>
      <c r="D136" s="101" t="s">
        <v>48</v>
      </c>
      <c r="E136" s="87"/>
    </row>
    <row r="137" spans="1:5" s="39" customFormat="1" ht="15" customHeight="1" x14ac:dyDescent="0.2">
      <c r="A137" s="108">
        <v>43602</v>
      </c>
      <c r="B137" s="74">
        <v>3.91</v>
      </c>
      <c r="C137" s="115" t="s">
        <v>106</v>
      </c>
      <c r="D137" s="101" t="s">
        <v>68</v>
      </c>
      <c r="E137" s="87"/>
    </row>
    <row r="138" spans="1:5" s="39" customFormat="1" ht="15" customHeight="1" x14ac:dyDescent="0.2">
      <c r="A138" s="108">
        <v>43602</v>
      </c>
      <c r="B138" s="74">
        <v>7.83</v>
      </c>
      <c r="C138" s="115" t="s">
        <v>89</v>
      </c>
      <c r="D138" s="101" t="s">
        <v>68</v>
      </c>
      <c r="E138" s="87"/>
    </row>
    <row r="139" spans="1:5" s="39" customFormat="1" ht="15" customHeight="1" x14ac:dyDescent="0.2">
      <c r="A139" s="108">
        <v>43605</v>
      </c>
      <c r="B139" s="74">
        <v>5.22</v>
      </c>
      <c r="C139" s="115" t="s">
        <v>90</v>
      </c>
      <c r="D139" s="101" t="s">
        <v>68</v>
      </c>
      <c r="E139" s="87"/>
    </row>
    <row r="140" spans="1:5" s="39" customFormat="1" ht="15" customHeight="1" x14ac:dyDescent="0.2">
      <c r="A140" s="108">
        <v>43609</v>
      </c>
      <c r="B140" s="74">
        <v>4.78</v>
      </c>
      <c r="C140" s="115" t="s">
        <v>106</v>
      </c>
      <c r="D140" s="101" t="s">
        <v>68</v>
      </c>
      <c r="E140" s="87"/>
    </row>
    <row r="141" spans="1:5" s="39" customFormat="1" ht="15" customHeight="1" x14ac:dyDescent="0.2">
      <c r="A141" s="108">
        <v>43615</v>
      </c>
      <c r="B141" s="74">
        <v>6.3</v>
      </c>
      <c r="C141" s="115" t="s">
        <v>106</v>
      </c>
      <c r="D141" s="101" t="s">
        <v>68</v>
      </c>
      <c r="E141" s="87"/>
    </row>
    <row r="142" spans="1:5" s="39" customFormat="1" ht="15" customHeight="1" x14ac:dyDescent="0.2">
      <c r="A142" s="108">
        <v>43620</v>
      </c>
      <c r="B142" s="74">
        <v>8.43</v>
      </c>
      <c r="C142" s="115" t="s">
        <v>109</v>
      </c>
      <c r="D142" s="101" t="s">
        <v>48</v>
      </c>
      <c r="E142" s="87"/>
    </row>
    <row r="143" spans="1:5" s="39" customFormat="1" ht="15" customHeight="1" x14ac:dyDescent="0.2">
      <c r="A143" s="108">
        <v>43630</v>
      </c>
      <c r="B143" s="74">
        <v>7.39</v>
      </c>
      <c r="C143" s="115" t="s">
        <v>115</v>
      </c>
      <c r="D143" s="101" t="s">
        <v>68</v>
      </c>
      <c r="E143" s="87"/>
    </row>
    <row r="144" spans="1:5" s="39" customFormat="1" ht="15" customHeight="1" x14ac:dyDescent="0.2">
      <c r="A144" s="108">
        <v>43633</v>
      </c>
      <c r="B144" s="74">
        <v>29.57</v>
      </c>
      <c r="C144" s="115" t="s">
        <v>91</v>
      </c>
      <c r="D144" s="101" t="s">
        <v>68</v>
      </c>
      <c r="E144" s="87"/>
    </row>
    <row r="145" spans="1:5" s="39" customFormat="1" ht="15" customHeight="1" x14ac:dyDescent="0.2">
      <c r="A145" s="108">
        <v>43636</v>
      </c>
      <c r="B145" s="74">
        <v>7.39</v>
      </c>
      <c r="C145" s="115" t="s">
        <v>108</v>
      </c>
      <c r="D145" s="101" t="s">
        <v>68</v>
      </c>
      <c r="E145" s="87"/>
    </row>
    <row r="146" spans="1:5" s="39" customFormat="1" ht="15" customHeight="1" x14ac:dyDescent="0.2">
      <c r="A146" s="108">
        <v>43637</v>
      </c>
      <c r="B146" s="74">
        <v>31.74</v>
      </c>
      <c r="C146" s="115" t="s">
        <v>93</v>
      </c>
      <c r="D146" s="101" t="s">
        <v>48</v>
      </c>
      <c r="E146" s="87"/>
    </row>
    <row r="147" spans="1:5" s="39" customFormat="1" ht="15" customHeight="1" x14ac:dyDescent="0.2">
      <c r="A147" s="108">
        <v>43642</v>
      </c>
      <c r="B147" s="74">
        <v>29.57</v>
      </c>
      <c r="C147" s="115" t="s">
        <v>78</v>
      </c>
      <c r="D147" s="101" t="s">
        <v>48</v>
      </c>
      <c r="E147" s="87"/>
    </row>
    <row r="148" spans="1:5" ht="12.75" customHeight="1" x14ac:dyDescent="0.2">
      <c r="A148" s="108">
        <v>43643</v>
      </c>
      <c r="B148" s="74">
        <v>13.13</v>
      </c>
      <c r="C148" s="117" t="s">
        <v>115</v>
      </c>
      <c r="D148" s="101" t="s">
        <v>48</v>
      </c>
      <c r="E148" s="80"/>
    </row>
    <row r="149" spans="1:5" ht="15.75" customHeight="1" x14ac:dyDescent="0.2">
      <c r="A149" s="108"/>
      <c r="B149" s="74"/>
      <c r="C149"/>
      <c r="D149" s="101"/>
      <c r="E149" s="80"/>
    </row>
    <row r="150" spans="1:5" ht="8.25" customHeight="1" x14ac:dyDescent="0.2">
      <c r="A150" s="85"/>
      <c r="B150" s="118"/>
      <c r="C150" s="118"/>
      <c r="D150" s="118"/>
      <c r="E150" s="80"/>
    </row>
    <row r="151" spans="1:5" s="7" customFormat="1" ht="20.25" customHeight="1" x14ac:dyDescent="0.2">
      <c r="A151" s="86" t="s">
        <v>4</v>
      </c>
      <c r="B151" s="55">
        <f>SUM(B104:B150)</f>
        <v>745.05999999999983</v>
      </c>
      <c r="C151" s="41" t="s">
        <v>45</v>
      </c>
      <c r="D151" s="118"/>
      <c r="E151" s="89"/>
    </row>
    <row r="152" spans="1:5" s="118" customFormat="1" ht="4.5" customHeight="1" thickBot="1" x14ac:dyDescent="0.25">
      <c r="A152" s="103"/>
      <c r="B152" s="104"/>
      <c r="C152" s="41"/>
      <c r="E152" s="93"/>
    </row>
    <row r="153" spans="1:5" s="118" customFormat="1" ht="15" x14ac:dyDescent="0.2">
      <c r="A153" s="88" t="s">
        <v>7</v>
      </c>
      <c r="B153" s="56">
        <f>B34+B99+B151</f>
        <v>19302.170000000002</v>
      </c>
      <c r="C153" s="8"/>
      <c r="D153" s="8"/>
    </row>
    <row r="154" spans="1:5" s="118" customFormat="1" ht="12.6" customHeight="1" thickBot="1" x14ac:dyDescent="0.25">
      <c r="A154" s="90"/>
      <c r="B154" s="91"/>
      <c r="C154" s="92"/>
      <c r="D154" s="92"/>
    </row>
    <row r="155" spans="1:5" s="118" customFormat="1" ht="12.95" customHeight="1" x14ac:dyDescent="0.2">
      <c r="A155" s="41"/>
      <c r="B155" s="2"/>
    </row>
    <row r="156" spans="1:5" x14ac:dyDescent="0.2">
      <c r="A156" s="163"/>
      <c r="B156" s="163"/>
      <c r="C156" s="163"/>
      <c r="D156" s="118"/>
    </row>
    <row r="157" spans="1:5" x14ac:dyDescent="0.2">
      <c r="A157" s="164"/>
      <c r="B157" s="164"/>
      <c r="C157" s="164"/>
      <c r="D157" s="118"/>
    </row>
    <row r="158" spans="1:5" x14ac:dyDescent="0.2">
      <c r="A158" s="49"/>
      <c r="B158" s="50"/>
      <c r="C158" s="118"/>
      <c r="D158" s="118"/>
    </row>
    <row r="159" spans="1:5" x14ac:dyDescent="0.2">
      <c r="A159" s="62"/>
      <c r="B159" s="50"/>
      <c r="C159" s="118"/>
      <c r="D159" s="118"/>
    </row>
    <row r="160" spans="1:5" x14ac:dyDescent="0.2">
      <c r="A160" s="62"/>
      <c r="B160" s="50"/>
      <c r="C160" s="118"/>
      <c r="D160" s="118"/>
    </row>
    <row r="161" spans="1:4" x14ac:dyDescent="0.2">
      <c r="A161" s="148"/>
      <c r="B161" s="148"/>
      <c r="C161" s="148"/>
      <c r="D161" s="148"/>
    </row>
    <row r="162" spans="1:4" x14ac:dyDescent="0.2">
      <c r="A162" s="36"/>
      <c r="B162" s="118"/>
      <c r="C162" s="118"/>
      <c r="D162" s="118"/>
    </row>
    <row r="163" spans="1:4" x14ac:dyDescent="0.2">
      <c r="A163" s="36"/>
      <c r="B163" s="118"/>
      <c r="C163" s="118"/>
      <c r="D163" s="118"/>
    </row>
    <row r="164" spans="1:4" x14ac:dyDescent="0.2">
      <c r="A164" s="36"/>
      <c r="B164" s="118"/>
      <c r="C164" s="118"/>
      <c r="D164" s="118"/>
    </row>
    <row r="165" spans="1:4" x14ac:dyDescent="0.2">
      <c r="A165" s="36"/>
      <c r="B165" s="118"/>
      <c r="C165" s="118"/>
      <c r="D165" s="118"/>
    </row>
    <row r="166" spans="1:4" x14ac:dyDescent="0.2">
      <c r="A166" s="36"/>
      <c r="B166" s="118"/>
      <c r="C166" s="118"/>
      <c r="D166" s="118"/>
    </row>
    <row r="167" spans="1:4" x14ac:dyDescent="0.2">
      <c r="A167" s="36"/>
      <c r="B167" s="118"/>
      <c r="C167" s="118"/>
      <c r="D167" s="118"/>
    </row>
    <row r="168" spans="1:4" x14ac:dyDescent="0.2">
      <c r="A168" s="36"/>
      <c r="B168" s="118"/>
      <c r="C168" s="118"/>
      <c r="D168" s="118"/>
    </row>
    <row r="169" spans="1:4" x14ac:dyDescent="0.2">
      <c r="A169" s="36"/>
      <c r="B169" s="118"/>
      <c r="C169" s="118"/>
      <c r="D169" s="118"/>
    </row>
    <row r="170" spans="1:4" x14ac:dyDescent="0.2">
      <c r="A170" s="36"/>
      <c r="B170" s="118"/>
      <c r="C170" s="118"/>
      <c r="D170" s="118"/>
    </row>
    <row r="171" spans="1:4" x14ac:dyDescent="0.2">
      <c r="A171" s="36"/>
      <c r="B171" s="118"/>
      <c r="C171" s="118"/>
      <c r="D171" s="118"/>
    </row>
    <row r="172" spans="1:4" x14ac:dyDescent="0.2">
      <c r="A172" s="36"/>
      <c r="B172" s="118"/>
      <c r="C172" s="118"/>
      <c r="D172" s="118"/>
    </row>
  </sheetData>
  <mergeCells count="12">
    <mergeCell ref="A161:D161"/>
    <mergeCell ref="A1:D1"/>
    <mergeCell ref="B2:D2"/>
    <mergeCell ref="B3:D3"/>
    <mergeCell ref="B4:D4"/>
    <mergeCell ref="A5:D5"/>
    <mergeCell ref="A6:D6"/>
    <mergeCell ref="A7:D7"/>
    <mergeCell ref="A36:C36"/>
    <mergeCell ref="A101:C101"/>
    <mergeCell ref="A156:C156"/>
    <mergeCell ref="A157:C157"/>
  </mergeCells>
  <pageMargins left="0.59055118110236227" right="0.19685039370078741" top="0.39370078740157483" bottom="0.39370078740157483" header="0.31496062992125984" footer="0.31496062992125984"/>
  <pageSetup paperSize="8" scale="9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>
      <selection activeCell="A46" sqref="A46:D58"/>
    </sheetView>
  </sheetViews>
  <sheetFormatPr defaultColWidth="9.140625" defaultRowHeight="12.75" x14ac:dyDescent="0.2"/>
  <cols>
    <col min="1" max="2" width="23.5703125" style="13" customWidth="1"/>
    <col min="3" max="3" width="22.28515625" style="13" customWidth="1"/>
    <col min="4" max="6" width="27.5703125" style="13" customWidth="1"/>
    <col min="7" max="16384" width="9.140625" style="14"/>
  </cols>
  <sheetData>
    <row r="1" spans="1:7" ht="36" customHeight="1" x14ac:dyDescent="0.2">
      <c r="A1" s="167" t="s">
        <v>19</v>
      </c>
      <c r="B1" s="167"/>
      <c r="C1" s="167"/>
      <c r="D1" s="167"/>
      <c r="E1" s="167"/>
      <c r="F1" s="167"/>
    </row>
    <row r="2" spans="1:7" ht="36" customHeight="1" x14ac:dyDescent="0.2">
      <c r="A2" s="43" t="s">
        <v>8</v>
      </c>
      <c r="B2" s="151" t="str">
        <f>Travel!B2</f>
        <v>Electoral Commission</v>
      </c>
      <c r="C2" s="151"/>
      <c r="D2" s="151"/>
      <c r="E2" s="151"/>
      <c r="F2" s="151"/>
      <c r="G2" s="44"/>
    </row>
    <row r="3" spans="1:7" ht="36" customHeight="1" x14ac:dyDescent="0.2">
      <c r="A3" s="43" t="s">
        <v>9</v>
      </c>
      <c r="B3" s="152" t="str">
        <f>Travel!B3</f>
        <v>Alicia Wright</v>
      </c>
      <c r="C3" s="152"/>
      <c r="D3" s="152"/>
      <c r="E3" s="152"/>
      <c r="F3" s="152"/>
      <c r="G3" s="45"/>
    </row>
    <row r="4" spans="1:7" ht="36" customHeight="1" x14ac:dyDescent="0.2">
      <c r="A4" s="43" t="s">
        <v>3</v>
      </c>
      <c r="B4" s="152" t="str">
        <f>Travel!B4</f>
        <v>1 July 2018 to 30 June 2019 (12 Months)</v>
      </c>
      <c r="C4" s="152"/>
      <c r="D4" s="152"/>
      <c r="E4" s="152"/>
      <c r="F4" s="152"/>
      <c r="G4" s="45"/>
    </row>
    <row r="5" spans="1:7" s="12" customFormat="1" ht="35.25" customHeight="1" x14ac:dyDescent="0.25">
      <c r="A5" s="171" t="s">
        <v>23</v>
      </c>
      <c r="B5" s="172"/>
      <c r="C5" s="173"/>
      <c r="D5" s="173"/>
      <c r="E5" s="173"/>
      <c r="F5" s="174"/>
    </row>
    <row r="6" spans="1:7" s="12" customFormat="1" ht="35.25" customHeight="1" x14ac:dyDescent="0.25">
      <c r="A6" s="168" t="s">
        <v>28</v>
      </c>
      <c r="B6" s="169"/>
      <c r="C6" s="169"/>
      <c r="D6" s="169"/>
      <c r="E6" s="169"/>
      <c r="F6" s="170"/>
    </row>
    <row r="7" spans="1:7" s="2" customFormat="1" ht="30.95" customHeight="1" x14ac:dyDescent="0.25">
      <c r="A7" s="165" t="s">
        <v>16</v>
      </c>
      <c r="B7" s="166"/>
      <c r="C7" s="4"/>
      <c r="D7" s="4"/>
      <c r="E7" s="4"/>
      <c r="F7" s="20"/>
    </row>
    <row r="8" spans="1:7" ht="25.5" x14ac:dyDescent="0.2">
      <c r="A8" s="21" t="s">
        <v>0</v>
      </c>
      <c r="B8" s="37" t="s">
        <v>33</v>
      </c>
      <c r="C8" s="1" t="s">
        <v>5</v>
      </c>
      <c r="D8" s="1" t="s">
        <v>12</v>
      </c>
      <c r="E8" s="1" t="s">
        <v>11</v>
      </c>
      <c r="F8" s="9" t="s">
        <v>1</v>
      </c>
    </row>
    <row r="9" spans="1:7" x14ac:dyDescent="0.2">
      <c r="A9" s="18"/>
      <c r="F9" s="19"/>
    </row>
    <row r="10" spans="1:7" x14ac:dyDescent="0.2">
      <c r="A10" s="77"/>
      <c r="B10" s="74"/>
      <c r="C10" s="76"/>
      <c r="D10" s="75"/>
      <c r="E10" s="72"/>
      <c r="F10" s="73"/>
    </row>
    <row r="11" spans="1:7" ht="11.25" customHeight="1" x14ac:dyDescent="0.2">
      <c r="A11" s="18"/>
      <c r="F11" s="19"/>
    </row>
    <row r="12" spans="1:7" hidden="1" x14ac:dyDescent="0.2">
      <c r="A12" s="18"/>
      <c r="F12" s="19"/>
    </row>
    <row r="13" spans="1:7" s="17" customFormat="1" ht="25.5" hidden="1" customHeight="1" x14ac:dyDescent="0.2">
      <c r="A13" s="18"/>
      <c r="B13" s="13"/>
      <c r="C13" s="13"/>
      <c r="D13" s="13"/>
      <c r="E13" s="13"/>
      <c r="F13" s="19"/>
    </row>
    <row r="14" spans="1:7" ht="24.95" customHeight="1" x14ac:dyDescent="0.2">
      <c r="A14" s="52" t="s">
        <v>17</v>
      </c>
      <c r="B14" s="57">
        <f>SUM(B9:B13)</f>
        <v>0</v>
      </c>
      <c r="C14" s="22"/>
      <c r="D14" s="23"/>
      <c r="E14" s="23"/>
      <c r="F14" s="24"/>
    </row>
    <row r="15" spans="1:7" x14ac:dyDescent="0.2">
      <c r="A15" s="59"/>
      <c r="B15" s="26"/>
      <c r="C15" s="26"/>
      <c r="D15" s="26"/>
      <c r="E15" s="26"/>
      <c r="F15" s="27"/>
    </row>
    <row r="16" spans="1:7" x14ac:dyDescent="0.2">
      <c r="A16" s="41"/>
      <c r="B16" s="2"/>
      <c r="C16" s="53"/>
      <c r="F16" s="19"/>
    </row>
    <row r="17" spans="1:6" ht="12.75" customHeight="1" x14ac:dyDescent="0.2">
      <c r="A17" s="148"/>
      <c r="B17" s="148"/>
      <c r="C17" s="64"/>
      <c r="D17" s="64"/>
      <c r="E17" s="64"/>
      <c r="F17" s="65"/>
    </row>
    <row r="18" spans="1:6" x14ac:dyDescent="0.2">
      <c r="A18" s="54"/>
      <c r="B18" s="54"/>
      <c r="C18" s="54"/>
      <c r="D18" s="54"/>
      <c r="E18" s="54"/>
      <c r="F18" s="54"/>
    </row>
    <row r="19" spans="1:6" x14ac:dyDescent="0.2">
      <c r="A19" s="54"/>
      <c r="B19" s="54"/>
      <c r="C19" s="54"/>
      <c r="D19" s="54"/>
      <c r="E19" s="54"/>
      <c r="F19" s="54"/>
    </row>
    <row r="20" spans="1:6" x14ac:dyDescent="0.2">
      <c r="A20" s="54"/>
      <c r="B20" s="54"/>
      <c r="C20" s="54"/>
      <c r="D20" s="54"/>
      <c r="E20" s="54"/>
      <c r="F20" s="54"/>
    </row>
    <row r="21" spans="1:6" x14ac:dyDescent="0.2">
      <c r="A21" s="54"/>
      <c r="B21" s="54"/>
      <c r="C21" s="54"/>
      <c r="D21" s="54"/>
      <c r="E21" s="54"/>
      <c r="F21" s="54"/>
    </row>
    <row r="22" spans="1:6" x14ac:dyDescent="0.2">
      <c r="A22" s="54"/>
      <c r="B22" s="54"/>
      <c r="C22" s="54"/>
      <c r="D22" s="54"/>
      <c r="E22" s="54"/>
      <c r="F22" s="54"/>
    </row>
    <row r="51" spans="1:4" x14ac:dyDescent="0.2">
      <c r="A51" s="111"/>
      <c r="D51" s="95"/>
    </row>
    <row r="52" spans="1:4" x14ac:dyDescent="0.2">
      <c r="A52" s="114"/>
      <c r="D52" s="95"/>
    </row>
    <row r="53" spans="1:4" x14ac:dyDescent="0.2">
      <c r="A53" s="114"/>
      <c r="D53" s="95"/>
    </row>
    <row r="54" spans="1:4" x14ac:dyDescent="0.2">
      <c r="A54" s="111"/>
    </row>
  </sheetData>
  <mergeCells count="8">
    <mergeCell ref="A17:B17"/>
    <mergeCell ref="A7:B7"/>
    <mergeCell ref="A1:F1"/>
    <mergeCell ref="A6:F6"/>
    <mergeCell ref="B2:F2"/>
    <mergeCell ref="B3:F3"/>
    <mergeCell ref="B4:F4"/>
    <mergeCell ref="A5:F5"/>
  </mergeCells>
  <printOptions gridLines="1"/>
  <pageMargins left="0.59055118110236227" right="0.39370078740157483" top="0.39370078740157483" bottom="0.39370078740157483" header="0.19685039370078741" footer="0.19685039370078741"/>
  <pageSetup paperSize="9" scale="62" fitToHeight="0" orientation="portrait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zoomScaleNormal="100" workbookViewId="0">
      <selection activeCell="A45" sqref="A45:C59"/>
    </sheetView>
  </sheetViews>
  <sheetFormatPr defaultColWidth="9.140625" defaultRowHeight="12.75" x14ac:dyDescent="0.2"/>
  <cols>
    <col min="1" max="2" width="27.5703125" style="30" customWidth="1"/>
    <col min="3" max="3" width="23.7109375" style="30" customWidth="1"/>
    <col min="4" max="4" width="21.85546875" style="30" customWidth="1"/>
    <col min="5" max="5" width="21" style="30" customWidth="1"/>
    <col min="6" max="16384" width="9.140625" style="33"/>
  </cols>
  <sheetData>
    <row r="1" spans="1:7" ht="36" customHeight="1" x14ac:dyDescent="0.2">
      <c r="A1" s="167" t="s">
        <v>19</v>
      </c>
      <c r="B1" s="167"/>
      <c r="C1" s="167"/>
      <c r="D1" s="167"/>
      <c r="E1" s="167"/>
      <c r="F1" s="61"/>
    </row>
    <row r="2" spans="1:7" ht="36" customHeight="1" x14ac:dyDescent="0.2">
      <c r="A2" s="43" t="s">
        <v>8</v>
      </c>
      <c r="B2" s="151" t="str">
        <f>Travel!B2</f>
        <v>Electoral Commission</v>
      </c>
      <c r="C2" s="151"/>
      <c r="D2" s="151"/>
      <c r="E2" s="151"/>
      <c r="F2" s="44"/>
      <c r="G2" s="44"/>
    </row>
    <row r="3" spans="1:7" ht="36" customHeight="1" x14ac:dyDescent="0.2">
      <c r="A3" s="43" t="s">
        <v>9</v>
      </c>
      <c r="B3" s="152" t="str">
        <f>Travel!B3</f>
        <v>Alicia Wright</v>
      </c>
      <c r="C3" s="152"/>
      <c r="D3" s="152"/>
      <c r="E3" s="152"/>
      <c r="F3" s="45"/>
      <c r="G3" s="45"/>
    </row>
    <row r="4" spans="1:7" ht="36" customHeight="1" x14ac:dyDescent="0.2">
      <c r="A4" s="43" t="s">
        <v>3</v>
      </c>
      <c r="B4" s="152" t="str">
        <f>Travel!B4</f>
        <v>1 July 2018 to 30 June 2019 (12 Months)</v>
      </c>
      <c r="C4" s="152"/>
      <c r="D4" s="152"/>
      <c r="E4" s="152"/>
      <c r="F4" s="45"/>
      <c r="G4" s="45"/>
    </row>
    <row r="5" spans="1:7" ht="36" customHeight="1" x14ac:dyDescent="0.2">
      <c r="A5" s="179" t="s">
        <v>41</v>
      </c>
      <c r="B5" s="180"/>
      <c r="C5" s="180"/>
      <c r="D5" s="180"/>
      <c r="E5" s="181"/>
    </row>
    <row r="6" spans="1:7" ht="20.100000000000001" customHeight="1" x14ac:dyDescent="0.2">
      <c r="A6" s="177" t="s">
        <v>25</v>
      </c>
      <c r="B6" s="177"/>
      <c r="C6" s="177"/>
      <c r="D6" s="177"/>
      <c r="E6" s="178"/>
      <c r="F6" s="46"/>
      <c r="G6" s="46"/>
    </row>
    <row r="7" spans="1:7" ht="20.25" customHeight="1" x14ac:dyDescent="0.25">
      <c r="A7" s="28" t="s">
        <v>15</v>
      </c>
      <c r="B7" s="4"/>
      <c r="C7" s="4"/>
      <c r="D7" s="4"/>
      <c r="E7" s="20"/>
    </row>
    <row r="8" spans="1:7" ht="25.5" x14ac:dyDescent="0.2">
      <c r="A8" s="21" t="s">
        <v>0</v>
      </c>
      <c r="B8" s="1" t="s">
        <v>22</v>
      </c>
      <c r="C8" s="1" t="s">
        <v>21</v>
      </c>
      <c r="D8" s="1" t="s">
        <v>40</v>
      </c>
      <c r="E8" s="9" t="s">
        <v>29</v>
      </c>
    </row>
    <row r="9" spans="1:7" x14ac:dyDescent="0.2">
      <c r="A9" s="31"/>
      <c r="E9" s="32"/>
    </row>
    <row r="10" spans="1:7" x14ac:dyDescent="0.2">
      <c r="A10" s="175" t="s">
        <v>34</v>
      </c>
      <c r="B10" s="176"/>
      <c r="C10" s="176"/>
      <c r="D10" s="176"/>
      <c r="E10" s="42"/>
    </row>
    <row r="11" spans="1:7" x14ac:dyDescent="0.2">
      <c r="A11" s="31"/>
      <c r="E11" s="32"/>
    </row>
    <row r="12" spans="1:7" hidden="1" x14ac:dyDescent="0.2">
      <c r="A12" s="31"/>
      <c r="E12" s="32"/>
    </row>
    <row r="13" spans="1:7" ht="27.95" customHeight="1" x14ac:dyDescent="0.2">
      <c r="A13" s="29" t="s">
        <v>18</v>
      </c>
      <c r="B13" s="94" t="s">
        <v>14</v>
      </c>
      <c r="C13" s="22"/>
      <c r="D13" s="63">
        <f>SUM(D9:D12)</f>
        <v>0</v>
      </c>
      <c r="E13" s="24"/>
    </row>
    <row r="14" spans="1:7" x14ac:dyDescent="0.2">
      <c r="A14" s="25"/>
      <c r="B14" s="47"/>
      <c r="C14" s="26"/>
      <c r="D14" s="1"/>
      <c r="E14" s="27"/>
    </row>
    <row r="15" spans="1:7" x14ac:dyDescent="0.2">
      <c r="A15" s="66"/>
      <c r="B15" s="67"/>
      <c r="C15" s="67"/>
      <c r="D15" s="67"/>
      <c r="E15" s="68"/>
    </row>
    <row r="52" spans="1:4" x14ac:dyDescent="0.2">
      <c r="A52" s="110"/>
      <c r="D52" s="41"/>
    </row>
    <row r="53" spans="1:4" x14ac:dyDescent="0.2">
      <c r="A53" s="113"/>
      <c r="D53" s="41"/>
    </row>
    <row r="54" spans="1:4" x14ac:dyDescent="0.2">
      <c r="A54" s="113"/>
      <c r="D54" s="41"/>
    </row>
    <row r="55" spans="1:4" x14ac:dyDescent="0.2">
      <c r="A55" s="110"/>
    </row>
  </sheetData>
  <mergeCells count="7">
    <mergeCell ref="A10:D10"/>
    <mergeCell ref="A1:E1"/>
    <mergeCell ref="A6:E6"/>
    <mergeCell ref="B2:E2"/>
    <mergeCell ref="B3:E3"/>
    <mergeCell ref="B4:E4"/>
    <mergeCell ref="A5:E5"/>
  </mergeCells>
  <printOptions gridLines="1"/>
  <pageMargins left="0.59055118110236227" right="0.39370078740157483" top="0.39370078740157483" bottom="0.39370078740157483" header="0.19685039370078741" footer="0.19685039370078741"/>
  <pageSetup paperSize="9" scale="77" fitToHeight="0" orientation="portrait" r:id="rId1"/>
  <headerFooter alignWithMargins="0"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zoomScaleNormal="100" workbookViewId="0">
      <selection activeCell="S7" sqref="S7"/>
    </sheetView>
  </sheetViews>
  <sheetFormatPr defaultColWidth="9.140625" defaultRowHeight="12.75" x14ac:dyDescent="0.2"/>
  <cols>
    <col min="1" max="1" width="24.140625" style="10" customWidth="1"/>
    <col min="2" max="2" width="13.5703125" style="10" customWidth="1"/>
    <col min="3" max="3" width="31.85546875" style="10" customWidth="1"/>
    <col min="4" max="4" width="31" style="10" customWidth="1"/>
    <col min="5" max="5" width="15.7109375" style="10" customWidth="1"/>
    <col min="6" max="16384" width="9.140625" style="11"/>
  </cols>
  <sheetData>
    <row r="1" spans="1:6" ht="36" customHeight="1" x14ac:dyDescent="0.2">
      <c r="A1" s="167" t="s">
        <v>19</v>
      </c>
      <c r="B1" s="167"/>
      <c r="C1" s="167"/>
      <c r="D1" s="167"/>
      <c r="E1" s="167"/>
    </row>
    <row r="2" spans="1:6" ht="36" customHeight="1" x14ac:dyDescent="0.2">
      <c r="A2" s="43" t="s">
        <v>8</v>
      </c>
      <c r="B2" s="151" t="str">
        <f>Travel!B2</f>
        <v>Electoral Commission</v>
      </c>
      <c r="C2" s="151"/>
      <c r="D2" s="151"/>
      <c r="E2" s="151"/>
    </row>
    <row r="3" spans="1:6" ht="36" customHeight="1" x14ac:dyDescent="0.2">
      <c r="A3" s="43" t="s">
        <v>9</v>
      </c>
      <c r="B3" s="152" t="str">
        <f>Travel!B3</f>
        <v>Alicia Wright</v>
      </c>
      <c r="C3" s="152"/>
      <c r="D3" s="152"/>
      <c r="E3" s="152"/>
    </row>
    <row r="4" spans="1:6" ht="36" customHeight="1" x14ac:dyDescent="0.2">
      <c r="A4" s="43" t="s">
        <v>3</v>
      </c>
      <c r="B4" s="152" t="str">
        <f>Travel!B4</f>
        <v>1 July 2018 to 30 June 2019 (12 Months)</v>
      </c>
      <c r="C4" s="152"/>
      <c r="D4" s="152"/>
      <c r="E4" s="152"/>
    </row>
    <row r="5" spans="1:6" ht="36" customHeight="1" x14ac:dyDescent="0.2">
      <c r="A5" s="187" t="s">
        <v>6</v>
      </c>
      <c r="B5" s="188"/>
      <c r="C5" s="173"/>
      <c r="D5" s="173"/>
      <c r="E5" s="174"/>
    </row>
    <row r="6" spans="1:6" ht="36" customHeight="1" x14ac:dyDescent="0.2">
      <c r="A6" s="184" t="s">
        <v>24</v>
      </c>
      <c r="B6" s="185"/>
      <c r="C6" s="185"/>
      <c r="D6" s="185"/>
      <c r="E6" s="186"/>
    </row>
    <row r="7" spans="1:6" ht="36" customHeight="1" x14ac:dyDescent="0.25">
      <c r="A7" s="182" t="s">
        <v>6</v>
      </c>
      <c r="B7" s="183"/>
      <c r="C7" s="4"/>
      <c r="D7" s="4"/>
      <c r="E7" s="20"/>
    </row>
    <row r="8" spans="1:6" ht="25.5" x14ac:dyDescent="0.2">
      <c r="A8" s="21" t="s">
        <v>0</v>
      </c>
      <c r="B8" s="1" t="s">
        <v>37</v>
      </c>
      <c r="C8" s="1" t="s">
        <v>36</v>
      </c>
      <c r="D8" s="1" t="s">
        <v>35</v>
      </c>
      <c r="E8" s="9" t="s">
        <v>2</v>
      </c>
    </row>
    <row r="9" spans="1:6" x14ac:dyDescent="0.2">
      <c r="A9" s="18"/>
      <c r="B9" s="13"/>
      <c r="C9" s="13"/>
      <c r="D9" s="13"/>
      <c r="E9" s="19"/>
    </row>
    <row r="10" spans="1:6" x14ac:dyDescent="0.2">
      <c r="A10" s="123"/>
      <c r="B10" s="125"/>
      <c r="C10" s="122"/>
      <c r="D10" s="122"/>
      <c r="E10" s="124"/>
    </row>
    <row r="11" spans="1:6" x14ac:dyDescent="0.2">
      <c r="A11" s="18"/>
      <c r="B11" s="111"/>
      <c r="C11" s="13"/>
      <c r="D11" s="13"/>
      <c r="E11" s="19"/>
    </row>
    <row r="12" spans="1:6" ht="14.1" customHeight="1" x14ac:dyDescent="0.2">
      <c r="A12" s="35" t="s">
        <v>13</v>
      </c>
      <c r="B12" s="126">
        <f>SUM(B9:B11)</f>
        <v>0</v>
      </c>
      <c r="C12" s="15"/>
      <c r="D12" s="16"/>
      <c r="E12" s="34"/>
    </row>
    <row r="13" spans="1:6" ht="14.1" customHeight="1" x14ac:dyDescent="0.2">
      <c r="A13" s="60"/>
      <c r="B13" s="58"/>
      <c r="C13" s="15"/>
      <c r="D13" s="16"/>
      <c r="E13" s="34"/>
    </row>
    <row r="14" spans="1:6" x14ac:dyDescent="0.2">
      <c r="A14" s="69"/>
      <c r="B14" s="51"/>
      <c r="C14" s="70"/>
      <c r="D14" s="70"/>
      <c r="E14" s="71"/>
      <c r="F14" s="14"/>
    </row>
    <row r="15" spans="1:6" x14ac:dyDescent="0.2">
      <c r="A15" s="18"/>
      <c r="B15" s="13"/>
      <c r="C15" s="13"/>
      <c r="D15" s="13"/>
      <c r="E15" s="48"/>
      <c r="F15" s="14"/>
    </row>
    <row r="16" spans="1:6" x14ac:dyDescent="0.2">
      <c r="A16" s="18"/>
      <c r="B16" s="13"/>
      <c r="C16" s="13"/>
      <c r="D16" s="13"/>
      <c r="E16" s="48"/>
      <c r="F16" s="14"/>
    </row>
    <row r="17" spans="1:6" x14ac:dyDescent="0.2">
      <c r="A17" s="18"/>
      <c r="B17" s="13"/>
      <c r="C17" s="13"/>
      <c r="D17" s="13"/>
      <c r="E17" s="48"/>
      <c r="F17" s="14"/>
    </row>
    <row r="18" spans="1:6" x14ac:dyDescent="0.2">
      <c r="A18" s="18"/>
      <c r="B18" s="13"/>
      <c r="C18" s="13"/>
      <c r="D18" s="13"/>
      <c r="E18" s="48"/>
      <c r="F18" s="14"/>
    </row>
    <row r="19" spans="1:6" x14ac:dyDescent="0.2">
      <c r="A19" s="48"/>
      <c r="B19" s="48"/>
      <c r="C19" s="48"/>
      <c r="D19" s="48"/>
      <c r="E19" s="48"/>
    </row>
    <row r="20" spans="1:6" x14ac:dyDescent="0.2">
      <c r="A20" s="48"/>
      <c r="B20" s="48"/>
      <c r="C20" s="48"/>
      <c r="D20" s="48"/>
      <c r="E20" s="48"/>
    </row>
    <row r="48" spans="1:1" x14ac:dyDescent="0.2">
      <c r="A48" s="109"/>
    </row>
    <row r="49" spans="1:1" x14ac:dyDescent="0.2">
      <c r="A49" s="112"/>
    </row>
    <row r="50" spans="1:1" x14ac:dyDescent="0.2">
      <c r="A50" s="112"/>
    </row>
    <row r="51" spans="1:1" x14ac:dyDescent="0.2">
      <c r="A51" s="109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59055118110236227" right="0.39370078740157483" top="0.39370078740157483" bottom="0.39370078740157483" header="0.19685039370078741" footer="0.19685039370078741"/>
  <pageSetup paperSize="9" scale="81" fitToHeight="0" orientation="portrait" r:id="rId1"/>
  <headerFooter alignWithMargins="0"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expenses</vt:lpstr>
      <vt:lpstr>'All other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Karen Murdoch</cp:lastModifiedBy>
  <cp:lastPrinted>2019-08-05T23:24:37Z</cp:lastPrinted>
  <dcterms:created xsi:type="dcterms:W3CDTF">2010-10-17T20:59:02Z</dcterms:created>
  <dcterms:modified xsi:type="dcterms:W3CDTF">2019-08-06T20:24:39Z</dcterms:modified>
</cp:coreProperties>
</file>