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neil.singh\Desktop\"/>
    </mc:Choice>
  </mc:AlternateContent>
  <xr:revisionPtr revIDLastSave="0" documentId="13_ncr:1_{C92BC751-17EA-4E9A-8AE5-44C2DC42278C}" xr6:coauthVersionLast="47" xr6:coauthVersionMax="47" xr10:uidLastSave="{00000000-0000-0000-0000-000000000000}"/>
  <bookViews>
    <workbookView xWindow="-12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4" l="1"/>
  <c r="C25" i="3"/>
  <c r="C25" i="2"/>
  <c r="C47" i="1"/>
  <c r="C107"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107" i="1" s="1"/>
  <c r="F56" i="13"/>
  <c r="D47" i="1" s="1"/>
  <c r="F55" i="13"/>
  <c r="D22" i="1" s="1"/>
  <c r="C13" i="13"/>
  <c r="C12" i="13"/>
  <c r="C11" i="13"/>
  <c r="C16" i="13" l="1"/>
  <c r="C17" i="13"/>
  <c r="B5" i="4" l="1"/>
  <c r="B4" i="4"/>
  <c r="B5" i="3"/>
  <c r="B4" i="3"/>
  <c r="B5" i="2"/>
  <c r="B4" i="2"/>
  <c r="B5" i="1"/>
  <c r="B4" i="1"/>
  <c r="C15" i="13" l="1"/>
  <c r="F12" i="13" l="1"/>
  <c r="C25" i="4"/>
  <c r="F11" i="13" s="1"/>
  <c r="F13" i="13" l="1"/>
  <c r="B107" i="1"/>
  <c r="B17" i="13" s="1"/>
  <c r="B47" i="1"/>
  <c r="B16" i="13" s="1"/>
  <c r="B22" i="1"/>
  <c r="B15" i="13" s="1"/>
  <c r="B25" i="3" l="1"/>
  <c r="B13" i="13" s="1"/>
  <c r="B25" i="2"/>
  <c r="B12" i="13" s="1"/>
  <c r="B11" i="13" l="1"/>
  <c r="B1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<sst xmlns="http://schemas.openxmlformats.org/spreadsheetml/2006/main" count="379" uniqueCount="209">
  <si>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</si>
  <si>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</si>
  <si>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</si>
  <si>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</si>
  <si>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</si>
  <si>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</si>
  <si>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</si>
  <si>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</si>
  <si>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</si>
  <si>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</si>
  <si>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</si>
  <si>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</si>
  <si>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</si>
  <si>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</si>
  <si>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</si>
  <si>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</si>
  <si>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</si>
  <si>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</si>
  <si>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</si>
  <si>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</si>
  <si>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</si>
  <si>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</si>
  <si>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</si>
  <si>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</si>
  <si>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</si>
  <si>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</si>
  <si>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</si>
  <si>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</si>
  <si>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</si>
  <si>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</si>
  <si>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</si>
  <si>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</si>
  <si>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</si>
  <si>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</si>
  <si>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</si>
  <si>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</si>
  <si>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</si>
  <si>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</si>
  <si>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</si>
  <si>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</si>
  <si>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</si>
  <si>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</si>
  <si>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</si>
  <si>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</si>
  <si>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</si>
  <si>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</si>
  <si>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</si>
  <si>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</si>
  <si>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</si>
  <si>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</si>
  <si>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</si>
  <si>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</si>
  <si>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</si>
  <si>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</si>
  <si>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</si>
  <si>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</si>
  <si>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</si>
  <si>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</si>
  <si>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</si>
  <si>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</si>
  <si>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</si>
  <si>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</si>
  <si>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</si>
  <si>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</si>
  <si>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</si>
  <si>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</si>
  <si>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</si>
  <si>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</si>
  <si>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</si>
  <si>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</si>
  <si>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</si>
  <si>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</si>
  <si>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</si>
  <si>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</si>
  <si>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</si>
  <si>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</si>
  <si>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</si>
  <si>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</si>
  <si>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</si>
  <si>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</si>
  <si>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</si>
  <si>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</si>
  <si>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</si>
  <si>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</si>
  <si>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</si>
  <si>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</si>
  <si>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</si>
  <si>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</si>
  <si>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</si>
  <si>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</si>
  <si>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</si>
  <si>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</si>
  <si>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</si>
  <si>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</si>
  <si>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</si>
  <si>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</si>
  <si>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</si>
  <si>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</si>
  <si>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</si>
  <si>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</si>
  <si>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</si>
  <si>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</si>
  <si>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</si>
  <si>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</si>
  <si>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</si>
  <si>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</si>
  <si>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</si>
  <si>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</si>
  <si>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</si>
  <si>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</si>
  <si>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</si>
  <si>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</si>
  <si>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</si>
  <si>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</si>
  <si>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</si>
  <si>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</si>
  <si>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</si>
  <si>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</si>
  <si>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</si>
  <si>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</si>
  <si>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</si>
  <si>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</si>
  <si>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</si>
  <si>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</si>
  <si>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</si>
  <si>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</si>
  <si>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</si>
  <si>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</si>
  <si>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</si>
  <si>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</si>
  <si>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</si>
  <si>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</si>
  <si>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</si>
  <si>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</si>
  <si>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</si>
  <si>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</si>
  <si>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</si>
  <si>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</si>
  <si>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</si>
  <si>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</si>
  <si>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</si>
  <si>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</si>
  <si>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</si>
  <si>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</si>
  <si>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</si>
  <si>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</si>
  <si>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</si>
  <si>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</si>
  <si>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</si>
  <si>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</si>
  <si>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</si>
  <si>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</si>
  <si>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</si>
  <si>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</si>
  <si>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</si>
  <si>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</si>
  <si>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</si>
  <si>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</si>
  <si>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</si>
  <si>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</si>
  <si>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</si>
  <si>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</si>
  <si>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</si>
  <si>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</si>
  <si>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</si>
  <si>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</si>
  <si>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</si>
  <si>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</si>
  <si>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</si>
  <si>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Electoral Commission</t>
  </si>
  <si>
    <t>Alicia Wright</t>
  </si>
  <si>
    <t>Christchurch - regional meeting 23 Sept</t>
  </si>
  <si>
    <t>Flight</t>
  </si>
  <si>
    <t>Auckland - regional meeting 15 September</t>
  </si>
  <si>
    <t>Hamilton - 30 October</t>
  </si>
  <si>
    <t>Meeting - Regional Whangarei</t>
  </si>
  <si>
    <t>Meeting - Regional Nelson</t>
  </si>
  <si>
    <t>Car Rental</t>
  </si>
  <si>
    <t>External meeting - Whangarei Deaf Action</t>
  </si>
  <si>
    <t>meeting - Regional Dunedin</t>
  </si>
  <si>
    <t>Meeting Tauranga - VS regional review</t>
  </si>
  <si>
    <t>Judical recount - Auckland</t>
  </si>
  <si>
    <t>Judical recount Palmerston North</t>
  </si>
  <si>
    <t>VS regional review</t>
  </si>
  <si>
    <t>Accommodation -Palmerston North  recount</t>
  </si>
  <si>
    <t xml:space="preserve">Accommodation                 </t>
  </si>
  <si>
    <t>Accommodation - Tauranga VS regional review</t>
  </si>
  <si>
    <t>Polyfest - Auckland</t>
  </si>
  <si>
    <t>external meeting</t>
  </si>
  <si>
    <t>Parking</t>
  </si>
  <si>
    <t xml:space="preserve">external meeting </t>
  </si>
  <si>
    <t>Taxi</t>
  </si>
  <si>
    <t xml:space="preserve">External meeting </t>
  </si>
  <si>
    <t>Auckland meeting</t>
  </si>
  <si>
    <t>Christchurch meeting</t>
  </si>
  <si>
    <t>Hamilton meeting</t>
  </si>
  <si>
    <t>External meeting</t>
  </si>
  <si>
    <t>Catering</t>
  </si>
  <si>
    <t xml:space="preserve">Meeting Whangarei </t>
  </si>
  <si>
    <t>Meeting Whangarei</t>
  </si>
  <si>
    <t>regional review - Tauranga</t>
  </si>
  <si>
    <t>regional review Auckland</t>
  </si>
  <si>
    <t>Regional review - VS Christchurch</t>
  </si>
  <si>
    <t>regional review - Christchurch</t>
  </si>
  <si>
    <t>external Meeting</t>
  </si>
  <si>
    <t xml:space="preserve">external Meeting </t>
  </si>
  <si>
    <t>Car rental</t>
  </si>
  <si>
    <t>This disclosure has been approved by the Board of the Electoral Commission</t>
  </si>
  <si>
    <t>No information to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</si>
</sst>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auto="1"/>
      </left>
      <right/>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5" fontId="0" fillId="0" borderId="11" xfId="0" applyNumberFormat="1" applyBorder="1" applyAlignment="1" applyProtection="1">
      <alignment horizontal="center" wrapText="1"/>
      <protection locked="0"/>
    </xf>
    <xf numFmtId="166" fontId="0" fillId="0" borderId="0" xfId="0" applyNumberFormat="1" applyAlignment="1" applyProtection="1">
      <alignment horizontal="center" wrapText="1"/>
      <protection locked="0"/>
    </xf>
    <xf numFmtId="0" fontId="0" fillId="0" borderId="0" xfId="0"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19" zoomScaleNormal="100" workbookViewId="0">
      <selection activeCell="B34" sqref="B34"/>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4" zoomScaleNormal="100" workbookViewId="0">
      <selection activeCell="G9" sqref="G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5" t="s">
        <v>51</v>
      </c>
      <c r="B1" s="175"/>
      <c r="C1" s="175"/>
      <c r="D1" s="175"/>
      <c r="E1" s="175"/>
      <c r="F1" s="175"/>
      <c r="G1" s="46"/>
      <c r="H1" s="46"/>
      <c r="I1" s="46"/>
      <c r="J1" s="46"/>
      <c r="K1" s="46"/>
    </row>
    <row r="2" spans="1:11" ht="21" customHeight="1" x14ac:dyDescent="0.2">
      <c r="A2" s="4" t="s">
        <v>52</v>
      </c>
      <c r="B2" s="176" t="s">
        <v>169</v>
      </c>
      <c r="C2" s="176"/>
      <c r="D2" s="176"/>
      <c r="E2" s="176"/>
      <c r="F2" s="176"/>
      <c r="G2" s="46"/>
      <c r="H2" s="46"/>
      <c r="I2" s="46"/>
      <c r="J2" s="46"/>
      <c r="K2" s="46"/>
    </row>
    <row r="3" spans="1:11" ht="21" customHeight="1" x14ac:dyDescent="0.2">
      <c r="A3" s="4" t="s">
        <v>53</v>
      </c>
      <c r="B3" s="176" t="s">
        <v>170</v>
      </c>
      <c r="C3" s="176"/>
      <c r="D3" s="176"/>
      <c r="E3" s="176"/>
      <c r="F3" s="176"/>
      <c r="G3" s="46"/>
      <c r="H3" s="46"/>
      <c r="I3" s="46"/>
      <c r="J3" s="46"/>
      <c r="K3" s="46"/>
    </row>
    <row r="4" spans="1:11" ht="21" customHeight="1" x14ac:dyDescent="0.2">
      <c r="A4" s="4" t="s">
        <v>54</v>
      </c>
      <c r="B4" s="177">
        <v>44013</v>
      </c>
      <c r="C4" s="177"/>
      <c r="D4" s="177"/>
      <c r="E4" s="177"/>
      <c r="F4" s="177"/>
      <c r="G4" s="46"/>
      <c r="H4" s="46"/>
      <c r="I4" s="46"/>
      <c r="J4" s="46"/>
      <c r="K4" s="46"/>
    </row>
    <row r="5" spans="1:11" ht="21" customHeight="1" x14ac:dyDescent="0.2">
      <c r="A5" s="4" t="s">
        <v>55</v>
      </c>
      <c r="B5" s="177">
        <v>44377</v>
      </c>
      <c r="C5" s="177"/>
      <c r="D5" s="177"/>
      <c r="E5" s="177"/>
      <c r="F5" s="177"/>
      <c r="G5" s="46"/>
      <c r="H5" s="46"/>
      <c r="I5" s="46"/>
      <c r="J5" s="46"/>
      <c r="K5" s="46"/>
    </row>
    <row r="6" spans="1:11" ht="21" customHeight="1" x14ac:dyDescent="0.2">
      <c r="A6" s="4" t="s">
        <v>56</v>
      </c>
      <c r="B6" s="174" t="str">
        <f>IF(AND(Travel!B7&lt;&gt;A30,Hospitality!B7&lt;&gt;A30,'All other expenses'!B7&lt;&gt;A30,'Gifts and benefits'!B7&lt;&gt;A30),A31,IF(AND(Travel!B7=A30,Hospitality!B7=A30,'All other expenses'!B7=A30,'Gifts and benefits'!B7=A30),A33,A32))</f>
        <v>Data and totals checked on all sheets</v>
      </c>
      <c r="C6" s="174"/>
      <c r="D6" s="174"/>
      <c r="E6" s="174"/>
      <c r="F6" s="174"/>
      <c r="G6" s="34"/>
      <c r="H6" s="46"/>
      <c r="I6" s="46"/>
      <c r="J6" s="46"/>
      <c r="K6" s="46"/>
    </row>
    <row r="7" spans="1:11" ht="21" customHeight="1" x14ac:dyDescent="0.2">
      <c r="A7" s="4" t="s">
        <v>57</v>
      </c>
      <c r="B7" s="173" t="s">
        <v>89</v>
      </c>
      <c r="C7" s="173"/>
      <c r="D7" s="173"/>
      <c r="E7" s="173"/>
      <c r="F7" s="173"/>
      <c r="G7" s="34"/>
      <c r="H7" s="46"/>
      <c r="I7" s="46"/>
      <c r="J7" s="46"/>
      <c r="K7" s="46"/>
    </row>
    <row r="8" spans="1:11" ht="21" customHeight="1" x14ac:dyDescent="0.2">
      <c r="A8" s="4" t="s">
        <v>59</v>
      </c>
      <c r="B8" s="173" t="s">
        <v>207</v>
      </c>
      <c r="C8" s="173"/>
      <c r="D8" s="173"/>
      <c r="E8" s="173"/>
      <c r="F8" s="173"/>
      <c r="G8" s="34"/>
      <c r="H8" s="46"/>
      <c r="I8" s="46"/>
      <c r="J8" s="46"/>
      <c r="K8" s="46"/>
    </row>
    <row r="9" spans="1:11" ht="66.75" customHeight="1" x14ac:dyDescent="0.2">
      <c r="A9" s="172" t="s">
        <v>60</v>
      </c>
      <c r="B9" s="172"/>
      <c r="C9" s="172"/>
      <c r="D9" s="172"/>
      <c r="E9" s="172"/>
      <c r="F9" s="172"/>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7895.99</v>
      </c>
      <c r="C11" s="102" t="str">
        <f>IF(Travel!B6="",A34,Travel!B6)</f>
        <v>Figures exclude GST</v>
      </c>
      <c r="D11" s="8"/>
      <c r="E11" s="10" t="s">
        <v>66</v>
      </c>
      <c r="F11" s="56">
        <f>'Gifts and benefits'!C25</f>
        <v>0</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benefits'!C26</f>
        <v>0</v>
      </c>
      <c r="G12" s="47"/>
      <c r="H12" s="47"/>
      <c r="I12" s="47"/>
      <c r="J12" s="47"/>
      <c r="K12" s="47"/>
    </row>
    <row r="13" spans="1:11" ht="27.75" customHeight="1" x14ac:dyDescent="0.2">
      <c r="A13" s="10" t="s">
        <v>68</v>
      </c>
      <c r="B13" s="94">
        <f>'All other expenses'!B25</f>
        <v>0</v>
      </c>
      <c r="C13" s="102" t="str">
        <f>IF('All other expenses'!B6="",A34,'All other expenses'!B6)</f>
        <v>Figures exclude GST</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Travel!B47</f>
        <v>6906.64</v>
      </c>
      <c r="C16" s="104" t="str">
        <f>C11</f>
        <v>Figures exclude GST</v>
      </c>
      <c r="D16" s="59"/>
      <c r="E16" s="8"/>
      <c r="F16" s="60"/>
      <c r="G16" s="46"/>
      <c r="H16" s="46"/>
      <c r="I16" s="46"/>
      <c r="J16" s="46"/>
      <c r="K16" s="46"/>
    </row>
    <row r="17" spans="1:11" ht="27.75" customHeight="1" x14ac:dyDescent="0.2">
      <c r="A17" s="11" t="s">
        <v>72</v>
      </c>
      <c r="B17" s="96">
        <f>Travel!B107</f>
        <v>989.34999999999991</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COUNT(Travel!B26:B46)</f>
        <v>17</v>
      </c>
      <c r="C56" s="111"/>
      <c r="D56" s="111">
        <f>COUNTIF(Travel!D26:D46,"*")</f>
        <v>17</v>
      </c>
      <c r="E56" s="112"/>
      <c r="F56" s="112" t="b">
        <f>MIN(B56,D56)=MAX(B56,D56)</f>
        <v>1</v>
      </c>
    </row>
    <row r="57" spans="1:11" hidden="1" x14ac:dyDescent="0.2">
      <c r="A57" s="122"/>
      <c r="B57" s="111">
        <f>COUNT(Travel!B51:B106)</f>
        <v>55</v>
      </c>
      <c r="C57" s="111"/>
      <c r="D57" s="111">
        <f>COUNTIF(Travel!D51:D106,"*")</f>
        <v>55</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expenses'!B11:B24)</f>
        <v>0</v>
      </c>
      <c r="C59" s="112"/>
      <c r="D59" s="112">
        <f>COUNTIF('All other expenses'!D11:D24,"*")</f>
        <v>0</v>
      </c>
      <c r="E59" s="112"/>
      <c r="F59" s="112" t="b">
        <f>MIN(B59,D59)=MAX(B59,D59)</f>
        <v>1</v>
      </c>
    </row>
    <row r="60" spans="1:11" hidden="1" x14ac:dyDescent="0.2">
      <c r="A60" s="123" t="s">
        <v>108</v>
      </c>
      <c r="B60" s="113">
        <f>COUNTIF('Gifts and benefits'!B11:B24,"*")</f>
        <v>0</v>
      </c>
      <c r="C60" s="113">
        <f>COUNTIF('Gifts and benefits'!C11:C24,"*")</f>
        <v>0</v>
      </c>
      <c r="D60" s="113"/>
      <c r="E60" s="113">
        <f>COUNTA('Gifts and benefits'!E11:E24)</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3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5" t="s">
        <v>109</v>
      </c>
      <c r="B1" s="175"/>
      <c r="C1" s="175"/>
      <c r="D1" s="175"/>
      <c r="E1" s="175"/>
      <c r="F1" s="46"/>
    </row>
    <row r="2" spans="1:6" ht="21" customHeight="1" x14ac:dyDescent="0.2">
      <c r="A2" s="4" t="s">
        <v>52</v>
      </c>
      <c r="B2" s="178" t="str">
        <f>'Summary and sign-off'!B2:F2</f>
        <v>Electoral Commission</v>
      </c>
      <c r="C2" s="178"/>
      <c r="D2" s="178"/>
      <c r="E2" s="178"/>
      <c r="F2" s="46"/>
    </row>
    <row r="3" spans="1:6" ht="21" customHeight="1" x14ac:dyDescent="0.2">
      <c r="A3" s="4" t="s">
        <v>110</v>
      </c>
      <c r="B3" s="178" t="str">
        <f>'Summary and sign-off'!B3:F3</f>
        <v>Alicia Wright</v>
      </c>
      <c r="C3" s="178"/>
      <c r="D3" s="178"/>
      <c r="E3" s="178"/>
      <c r="F3" s="46"/>
    </row>
    <row r="4" spans="1:6" ht="21" customHeight="1" x14ac:dyDescent="0.2">
      <c r="A4" s="4" t="s">
        <v>111</v>
      </c>
      <c r="B4" s="178">
        <f>'Summary and sign-off'!B4:F4</f>
        <v>44013</v>
      </c>
      <c r="C4" s="178"/>
      <c r="D4" s="178"/>
      <c r="E4" s="178"/>
      <c r="F4" s="46"/>
    </row>
    <row r="5" spans="1:6" ht="21" customHeight="1" x14ac:dyDescent="0.2">
      <c r="A5" s="4" t="s">
        <v>112</v>
      </c>
      <c r="B5" s="178">
        <f>'Summary and sign-off'!B5:F5</f>
        <v>44377</v>
      </c>
      <c r="C5" s="178"/>
      <c r="D5" s="178"/>
      <c r="E5" s="178"/>
      <c r="F5" s="46"/>
    </row>
    <row r="6" spans="1:6" ht="21" customHeight="1" x14ac:dyDescent="0.2">
      <c r="A6" s="4" t="s">
        <v>113</v>
      </c>
      <c r="B6" s="173" t="s">
        <v>81</v>
      </c>
      <c r="C6" s="173"/>
      <c r="D6" s="173"/>
      <c r="E6" s="173"/>
      <c r="F6" s="46"/>
    </row>
    <row r="7" spans="1:6" ht="21" customHeight="1" x14ac:dyDescent="0.2">
      <c r="A7" s="4" t="s">
        <v>56</v>
      </c>
      <c r="B7" s="173" t="s">
        <v>83</v>
      </c>
      <c r="C7" s="173"/>
      <c r="D7" s="173"/>
      <c r="E7" s="173"/>
      <c r="F7" s="46"/>
    </row>
    <row r="8" spans="1:6" ht="36" customHeight="1" x14ac:dyDescent="0.2">
      <c r="A8" s="181" t="s">
        <v>114</v>
      </c>
      <c r="B8" s="182"/>
      <c r="C8" s="182"/>
      <c r="D8" s="182"/>
      <c r="E8" s="182"/>
      <c r="F8" s="22"/>
    </row>
    <row r="9" spans="1:6" ht="36" customHeight="1" x14ac:dyDescent="0.2">
      <c r="A9" s="183" t="s">
        <v>115</v>
      </c>
      <c r="B9" s="184"/>
      <c r="C9" s="184"/>
      <c r="D9" s="184"/>
      <c r="E9" s="184"/>
      <c r="F9" s="22"/>
    </row>
    <row r="10" spans="1:6" ht="24.75" customHeight="1" x14ac:dyDescent="0.2">
      <c r="A10" s="180" t="s">
        <v>116</v>
      </c>
      <c r="B10" s="185"/>
      <c r="C10" s="180"/>
      <c r="D10" s="180"/>
      <c r="E10" s="180"/>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t="s">
        <v>208</v>
      </c>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9" t="str">
        <f>IF('Summary and sign-off'!F55='Summary and sign-off'!F54,'Summary and sign-off'!A51,'Summary and sign-off'!A50)</f>
        <v>Check - each entry provides sufficient information</v>
      </c>
      <c r="E22" s="179"/>
      <c r="F22" s="46"/>
    </row>
    <row r="23" spans="1:6" ht="10.5" customHeight="1" x14ac:dyDescent="0.2">
      <c r="A23" s="27"/>
      <c r="B23" s="22"/>
      <c r="C23" s="27"/>
      <c r="D23" s="27"/>
      <c r="E23" s="27"/>
      <c r="F23" s="27"/>
    </row>
    <row r="24" spans="1:6" ht="24.75" customHeight="1" x14ac:dyDescent="0.2">
      <c r="A24" s="180" t="s">
        <v>123</v>
      </c>
      <c r="B24" s="180"/>
      <c r="C24" s="180"/>
      <c r="D24" s="180"/>
      <c r="E24" s="180"/>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69">
        <v>44085</v>
      </c>
      <c r="B27" s="170">
        <v>503.61999999999995</v>
      </c>
      <c r="C27" s="171" t="s">
        <v>171</v>
      </c>
      <c r="D27" s="171" t="s">
        <v>172</v>
      </c>
      <c r="E27" s="160"/>
      <c r="F27" s="1"/>
    </row>
    <row r="28" spans="1:6" s="87" customFormat="1" x14ac:dyDescent="0.2">
      <c r="A28" s="169">
        <v>44085</v>
      </c>
      <c r="B28" s="170">
        <v>385.67999999999995</v>
      </c>
      <c r="C28" s="171" t="s">
        <v>173</v>
      </c>
      <c r="D28" s="171" t="s">
        <v>172</v>
      </c>
      <c r="E28" s="160"/>
      <c r="F28" s="1"/>
    </row>
    <row r="29" spans="1:6" s="87" customFormat="1" x14ac:dyDescent="0.2">
      <c r="A29" s="169">
        <v>44099</v>
      </c>
      <c r="B29" s="170">
        <v>519.11</v>
      </c>
      <c r="C29" s="171" t="s">
        <v>174</v>
      </c>
      <c r="D29" s="171" t="s">
        <v>172</v>
      </c>
      <c r="E29" s="160"/>
      <c r="F29" s="1"/>
    </row>
    <row r="30" spans="1:6" s="87" customFormat="1" x14ac:dyDescent="0.2">
      <c r="A30" s="169">
        <v>44123</v>
      </c>
      <c r="B30" s="170">
        <v>681.80000000000007</v>
      </c>
      <c r="C30" s="171" t="s">
        <v>175</v>
      </c>
      <c r="D30" s="171" t="s">
        <v>172</v>
      </c>
      <c r="E30" s="160"/>
      <c r="F30" s="1"/>
    </row>
    <row r="31" spans="1:6" s="87" customFormat="1" x14ac:dyDescent="0.2">
      <c r="A31" s="169">
        <v>44127</v>
      </c>
      <c r="B31" s="170">
        <v>394.28000000000003</v>
      </c>
      <c r="C31" s="171" t="s">
        <v>176</v>
      </c>
      <c r="D31" s="171" t="s">
        <v>172</v>
      </c>
      <c r="E31" s="160"/>
      <c r="F31" s="1"/>
    </row>
    <row r="32" spans="1:6" s="87" customFormat="1" x14ac:dyDescent="0.2">
      <c r="A32" s="169">
        <v>44127</v>
      </c>
      <c r="B32" s="170">
        <v>116.4</v>
      </c>
      <c r="C32" s="171" t="s">
        <v>176</v>
      </c>
      <c r="D32" s="171" t="s">
        <v>177</v>
      </c>
      <c r="E32" s="160"/>
      <c r="F32" s="1"/>
    </row>
    <row r="33" spans="1:6" s="87" customFormat="1" x14ac:dyDescent="0.2">
      <c r="A33" s="169">
        <v>44132</v>
      </c>
      <c r="B33" s="170">
        <v>650.82000000000005</v>
      </c>
      <c r="C33" s="171" t="s">
        <v>178</v>
      </c>
      <c r="D33" s="171" t="s">
        <v>172</v>
      </c>
      <c r="E33" s="160"/>
      <c r="F33" s="1"/>
    </row>
    <row r="34" spans="1:6" s="87" customFormat="1" x14ac:dyDescent="0.2">
      <c r="A34" s="169">
        <v>44134</v>
      </c>
      <c r="B34" s="170">
        <v>650.82000000000005</v>
      </c>
      <c r="C34" s="171" t="s">
        <v>179</v>
      </c>
      <c r="D34" s="171" t="s">
        <v>172</v>
      </c>
      <c r="E34" s="160"/>
      <c r="F34" s="1"/>
    </row>
    <row r="35" spans="1:6" s="87" customFormat="1" x14ac:dyDescent="0.2">
      <c r="A35" s="169">
        <v>44146</v>
      </c>
      <c r="B35" s="170">
        <v>554.42000000000007</v>
      </c>
      <c r="C35" s="171" t="s">
        <v>180</v>
      </c>
      <c r="D35" s="171" t="s">
        <v>172</v>
      </c>
      <c r="E35" s="160"/>
      <c r="F35" s="1"/>
    </row>
    <row r="36" spans="1:6" s="87" customFormat="1" x14ac:dyDescent="0.2">
      <c r="A36" s="169">
        <v>44148</v>
      </c>
      <c r="B36" s="170">
        <v>752.41</v>
      </c>
      <c r="C36" s="171" t="s">
        <v>181</v>
      </c>
      <c r="D36" s="171" t="s">
        <v>172</v>
      </c>
      <c r="E36" s="160"/>
      <c r="F36" s="1"/>
    </row>
    <row r="37" spans="1:6" s="87" customFormat="1" x14ac:dyDescent="0.2">
      <c r="A37" s="169">
        <v>44152</v>
      </c>
      <c r="B37" s="170">
        <v>53.370000000000005</v>
      </c>
      <c r="C37" s="171" t="s">
        <v>182</v>
      </c>
      <c r="D37" s="171" t="s">
        <v>206</v>
      </c>
      <c r="E37" s="160"/>
      <c r="F37" s="1"/>
    </row>
    <row r="38" spans="1:6" s="87" customFormat="1" x14ac:dyDescent="0.2">
      <c r="A38" s="169">
        <v>44155</v>
      </c>
      <c r="B38" s="170">
        <v>617.24</v>
      </c>
      <c r="C38" s="171" t="s">
        <v>183</v>
      </c>
      <c r="D38" s="171" t="s">
        <v>172</v>
      </c>
      <c r="E38" s="160"/>
      <c r="F38" s="1"/>
    </row>
    <row r="39" spans="1:6" s="87" customFormat="1" x14ac:dyDescent="0.2">
      <c r="A39" s="169">
        <v>44173</v>
      </c>
      <c r="B39" s="170">
        <v>156.52000000000001</v>
      </c>
      <c r="C39" s="171" t="s">
        <v>184</v>
      </c>
      <c r="D39" s="171" t="s">
        <v>185</v>
      </c>
      <c r="E39" s="160"/>
      <c r="F39" s="1"/>
    </row>
    <row r="40" spans="1:6" s="87" customFormat="1" x14ac:dyDescent="0.2">
      <c r="A40" s="169">
        <v>44183</v>
      </c>
      <c r="B40" s="170">
        <v>149.57</v>
      </c>
      <c r="C40" s="171" t="s">
        <v>184</v>
      </c>
      <c r="D40" s="171" t="s">
        <v>185</v>
      </c>
      <c r="E40" s="160"/>
      <c r="F40" s="1"/>
    </row>
    <row r="41" spans="1:6" s="87" customFormat="1" x14ac:dyDescent="0.2">
      <c r="A41" s="169">
        <v>44187</v>
      </c>
      <c r="B41" s="170">
        <v>147.82999999999998</v>
      </c>
      <c r="C41" s="171" t="s">
        <v>183</v>
      </c>
      <c r="D41" s="171" t="s">
        <v>185</v>
      </c>
      <c r="E41" s="160"/>
      <c r="F41" s="1"/>
    </row>
    <row r="42" spans="1:6" s="87" customFormat="1" x14ac:dyDescent="0.2">
      <c r="A42" s="169">
        <v>44187</v>
      </c>
      <c r="B42" s="170">
        <v>169.57</v>
      </c>
      <c r="C42" s="171" t="s">
        <v>186</v>
      </c>
      <c r="D42" s="171" t="s">
        <v>185</v>
      </c>
      <c r="E42" s="160"/>
      <c r="F42" s="1"/>
    </row>
    <row r="43" spans="1:6" s="87" customFormat="1" x14ac:dyDescent="0.2">
      <c r="A43" s="169">
        <v>44294</v>
      </c>
      <c r="B43" s="170">
        <v>403.18</v>
      </c>
      <c r="C43" s="171" t="s">
        <v>187</v>
      </c>
      <c r="D43" s="171" t="s">
        <v>172</v>
      </c>
      <c r="E43" s="160"/>
      <c r="F43" s="1"/>
    </row>
    <row r="44" spans="1:6" s="87" customFormat="1" x14ac:dyDescent="0.2">
      <c r="A44" s="157"/>
      <c r="B44" s="158"/>
      <c r="C44" s="159"/>
      <c r="D44" s="159"/>
      <c r="E44" s="160"/>
      <c r="F44" s="1"/>
    </row>
    <row r="45" spans="1:6" s="87" customFormat="1" x14ac:dyDescent="0.2">
      <c r="A45" s="157"/>
      <c r="B45" s="158"/>
      <c r="C45" s="159"/>
      <c r="D45" s="159"/>
      <c r="E45" s="160"/>
      <c r="F45" s="1"/>
    </row>
    <row r="46" spans="1:6" s="87" customFormat="1" hidden="1" x14ac:dyDescent="0.2">
      <c r="A46" s="147"/>
      <c r="B46" s="148"/>
      <c r="C46" s="149"/>
      <c r="D46" s="149"/>
      <c r="E46" s="150"/>
      <c r="F46" s="1"/>
    </row>
    <row r="47" spans="1:6" ht="19.5" customHeight="1" x14ac:dyDescent="0.2">
      <c r="A47" s="107" t="s">
        <v>125</v>
      </c>
      <c r="B47" s="108">
        <f>SUM(B26:B46)</f>
        <v>6906.64</v>
      </c>
      <c r="C47" s="168" t="str">
        <f>IF(SUBTOTAL(3,B26:B46)=SUBTOTAL(103,B26:B46),'Summary and sign-off'!$A$48,'Summary and sign-off'!$A$49)</f>
        <v>Check - there are no hidden rows with data</v>
      </c>
      <c r="D47" s="179" t="str">
        <f>IF('Summary and sign-off'!F56='Summary and sign-off'!F54,'Summary and sign-off'!A51,'Summary and sign-off'!A50)</f>
        <v>Check - each entry provides sufficient information</v>
      </c>
      <c r="E47" s="179"/>
      <c r="F47" s="46"/>
    </row>
    <row r="48" spans="1:6" ht="10.5" customHeight="1" x14ac:dyDescent="0.2">
      <c r="A48" s="27"/>
      <c r="B48" s="22"/>
      <c r="C48" s="27"/>
      <c r="D48" s="27"/>
      <c r="E48" s="27"/>
      <c r="F48" s="27"/>
    </row>
    <row r="49" spans="1:6" ht="24.75" customHeight="1" x14ac:dyDescent="0.2">
      <c r="A49" s="180" t="s">
        <v>126</v>
      </c>
      <c r="B49" s="180"/>
      <c r="C49" s="180"/>
      <c r="D49" s="180"/>
      <c r="E49" s="180"/>
      <c r="F49" s="46"/>
    </row>
    <row r="50" spans="1:6" ht="27" customHeight="1" x14ac:dyDescent="0.2">
      <c r="A50" s="35" t="s">
        <v>117</v>
      </c>
      <c r="B50" s="35" t="s">
        <v>62</v>
      </c>
      <c r="C50" s="35" t="s">
        <v>127</v>
      </c>
      <c r="D50" s="35" t="s">
        <v>128</v>
      </c>
      <c r="E50" s="35" t="s">
        <v>121</v>
      </c>
      <c r="F50" s="49"/>
    </row>
    <row r="51" spans="1:6" s="87" customFormat="1" hidden="1" x14ac:dyDescent="0.2">
      <c r="A51" s="133"/>
      <c r="B51" s="134"/>
      <c r="C51" s="135"/>
      <c r="D51" s="135"/>
      <c r="E51" s="136"/>
      <c r="F51" s="1"/>
    </row>
    <row r="52" spans="1:6" s="87" customFormat="1" x14ac:dyDescent="0.2">
      <c r="A52" s="169">
        <v>44020</v>
      </c>
      <c r="B52" s="170">
        <v>3.7</v>
      </c>
      <c r="C52" s="171" t="s">
        <v>188</v>
      </c>
      <c r="D52" s="171" t="s">
        <v>189</v>
      </c>
      <c r="E52" s="136"/>
      <c r="F52" s="1"/>
    </row>
    <row r="53" spans="1:6" s="87" customFormat="1" x14ac:dyDescent="0.2">
      <c r="A53" s="169">
        <v>44020</v>
      </c>
      <c r="B53" s="170">
        <v>8.26</v>
      </c>
      <c r="C53" s="171" t="s">
        <v>188</v>
      </c>
      <c r="D53" s="171" t="s">
        <v>189</v>
      </c>
      <c r="E53" s="136"/>
      <c r="F53" s="1"/>
    </row>
    <row r="54" spans="1:6" s="87" customFormat="1" x14ac:dyDescent="0.2">
      <c r="A54" s="169">
        <v>44022</v>
      </c>
      <c r="B54" s="170">
        <v>6.3</v>
      </c>
      <c r="C54" s="171" t="s">
        <v>190</v>
      </c>
      <c r="D54" s="171" t="s">
        <v>189</v>
      </c>
      <c r="E54" s="136"/>
      <c r="F54" s="1"/>
    </row>
    <row r="55" spans="1:6" s="87" customFormat="1" x14ac:dyDescent="0.2">
      <c r="A55" s="169">
        <v>44026</v>
      </c>
      <c r="B55" s="170">
        <v>10.78</v>
      </c>
      <c r="C55" s="171" t="s">
        <v>188</v>
      </c>
      <c r="D55" s="171" t="s">
        <v>191</v>
      </c>
      <c r="E55" s="136"/>
      <c r="F55" s="1"/>
    </row>
    <row r="56" spans="1:6" s="87" customFormat="1" x14ac:dyDescent="0.2">
      <c r="A56" s="169">
        <v>44039</v>
      </c>
      <c r="B56" s="170">
        <v>13.39</v>
      </c>
      <c r="C56" s="171" t="s">
        <v>190</v>
      </c>
      <c r="D56" s="171" t="s">
        <v>191</v>
      </c>
      <c r="E56" s="136"/>
      <c r="F56" s="1"/>
    </row>
    <row r="57" spans="1:6" s="87" customFormat="1" x14ac:dyDescent="0.2">
      <c r="A57" s="169">
        <v>44039</v>
      </c>
      <c r="B57" s="170">
        <v>13.74</v>
      </c>
      <c r="C57" s="171" t="s">
        <v>190</v>
      </c>
      <c r="D57" s="171" t="s">
        <v>191</v>
      </c>
      <c r="E57" s="136"/>
      <c r="F57" s="1"/>
    </row>
    <row r="58" spans="1:6" s="87" customFormat="1" x14ac:dyDescent="0.2">
      <c r="A58" s="169">
        <v>44047</v>
      </c>
      <c r="B58" s="170">
        <v>7.39</v>
      </c>
      <c r="C58" s="171" t="s">
        <v>190</v>
      </c>
      <c r="D58" s="171" t="s">
        <v>189</v>
      </c>
      <c r="E58" s="136"/>
      <c r="F58" s="1"/>
    </row>
    <row r="59" spans="1:6" s="87" customFormat="1" x14ac:dyDescent="0.2">
      <c r="A59" s="169">
        <v>44049</v>
      </c>
      <c r="B59" s="170">
        <v>7.39</v>
      </c>
      <c r="C59" s="171" t="s">
        <v>190</v>
      </c>
      <c r="D59" s="171" t="s">
        <v>189</v>
      </c>
      <c r="E59" s="136"/>
      <c r="F59" s="1"/>
    </row>
    <row r="60" spans="1:6" s="87" customFormat="1" x14ac:dyDescent="0.2">
      <c r="A60" s="169">
        <v>44056</v>
      </c>
      <c r="B60" s="170">
        <v>7.39</v>
      </c>
      <c r="C60" s="171" t="s">
        <v>190</v>
      </c>
      <c r="D60" s="171" t="s">
        <v>189</v>
      </c>
      <c r="E60" s="136"/>
      <c r="F60" s="1"/>
    </row>
    <row r="61" spans="1:6" s="87" customFormat="1" x14ac:dyDescent="0.2">
      <c r="A61" s="169">
        <v>44062</v>
      </c>
      <c r="B61" s="170">
        <v>6.3</v>
      </c>
      <c r="C61" s="171" t="s">
        <v>188</v>
      </c>
      <c r="D61" s="171" t="s">
        <v>189</v>
      </c>
      <c r="E61" s="136"/>
      <c r="F61" s="1"/>
    </row>
    <row r="62" spans="1:6" s="87" customFormat="1" x14ac:dyDescent="0.2">
      <c r="A62" s="169">
        <v>44075</v>
      </c>
      <c r="B62" s="170">
        <v>6.3</v>
      </c>
      <c r="C62" s="171" t="s">
        <v>192</v>
      </c>
      <c r="D62" s="171" t="s">
        <v>189</v>
      </c>
      <c r="E62" s="136"/>
      <c r="F62" s="1"/>
    </row>
    <row r="63" spans="1:6" s="87" customFormat="1" x14ac:dyDescent="0.2">
      <c r="A63" s="169">
        <v>44089</v>
      </c>
      <c r="B63" s="170">
        <v>31.3</v>
      </c>
      <c r="C63" s="171" t="s">
        <v>193</v>
      </c>
      <c r="D63" s="171" t="s">
        <v>189</v>
      </c>
      <c r="E63" s="136"/>
      <c r="F63" s="1"/>
    </row>
    <row r="64" spans="1:6" s="87" customFormat="1" x14ac:dyDescent="0.2">
      <c r="A64" s="169">
        <v>44097</v>
      </c>
      <c r="B64" s="170">
        <v>31.3</v>
      </c>
      <c r="C64" s="171" t="s">
        <v>194</v>
      </c>
      <c r="D64" s="171" t="s">
        <v>189</v>
      </c>
      <c r="E64" s="136"/>
      <c r="F64" s="1"/>
    </row>
    <row r="65" spans="1:6" s="87" customFormat="1" x14ac:dyDescent="0.2">
      <c r="A65" s="169">
        <v>44104</v>
      </c>
      <c r="B65" s="170">
        <v>31.3</v>
      </c>
      <c r="C65" s="171" t="s">
        <v>195</v>
      </c>
      <c r="D65" s="171" t="s">
        <v>189</v>
      </c>
      <c r="E65" s="136"/>
      <c r="F65" s="1"/>
    </row>
    <row r="66" spans="1:6" s="87" customFormat="1" x14ac:dyDescent="0.2">
      <c r="A66" s="169">
        <v>44109</v>
      </c>
      <c r="B66" s="170">
        <v>4.3499999999999996</v>
      </c>
      <c r="C66" s="171" t="s">
        <v>196</v>
      </c>
      <c r="D66" s="171" t="s">
        <v>189</v>
      </c>
      <c r="E66" s="136"/>
      <c r="F66" s="1"/>
    </row>
    <row r="67" spans="1:6" s="87" customFormat="1" x14ac:dyDescent="0.2">
      <c r="A67" s="169">
        <v>44124</v>
      </c>
      <c r="B67" s="170">
        <v>34.78</v>
      </c>
      <c r="C67" s="171" t="s">
        <v>175</v>
      </c>
      <c r="D67" s="171" t="s">
        <v>197</v>
      </c>
      <c r="E67" s="136"/>
      <c r="F67" s="1"/>
    </row>
    <row r="68" spans="1:6" s="87" customFormat="1" x14ac:dyDescent="0.2">
      <c r="A68" s="169">
        <v>44125</v>
      </c>
      <c r="B68" s="170">
        <v>3.57</v>
      </c>
      <c r="C68" s="171" t="s">
        <v>198</v>
      </c>
      <c r="D68" s="171" t="s">
        <v>189</v>
      </c>
      <c r="E68" s="136"/>
      <c r="F68" s="1"/>
    </row>
    <row r="69" spans="1:6" s="87" customFormat="1" x14ac:dyDescent="0.2">
      <c r="A69" s="169">
        <v>44125</v>
      </c>
      <c r="B69" s="170">
        <v>1.74</v>
      </c>
      <c r="C69" s="171" t="s">
        <v>199</v>
      </c>
      <c r="D69" s="171" t="s">
        <v>189</v>
      </c>
      <c r="E69" s="136"/>
      <c r="F69" s="1"/>
    </row>
    <row r="70" spans="1:6" s="87" customFormat="1" x14ac:dyDescent="0.2">
      <c r="A70" s="169">
        <v>44125</v>
      </c>
      <c r="B70" s="170">
        <v>15.65</v>
      </c>
      <c r="C70" s="171" t="s">
        <v>199</v>
      </c>
      <c r="D70" s="171" t="s">
        <v>197</v>
      </c>
      <c r="E70" s="136"/>
      <c r="F70" s="1"/>
    </row>
    <row r="71" spans="1:6" s="87" customFormat="1" x14ac:dyDescent="0.2">
      <c r="A71" s="169">
        <v>44125</v>
      </c>
      <c r="B71" s="170">
        <v>62.61</v>
      </c>
      <c r="C71" s="171" t="s">
        <v>199</v>
      </c>
      <c r="D71" s="171" t="s">
        <v>189</v>
      </c>
      <c r="E71" s="136"/>
      <c r="F71" s="1"/>
    </row>
    <row r="72" spans="1:6" s="87" customFormat="1" x14ac:dyDescent="0.2">
      <c r="A72" s="169">
        <v>44132</v>
      </c>
      <c r="B72" s="170">
        <v>31.3</v>
      </c>
      <c r="C72" s="171" t="s">
        <v>190</v>
      </c>
      <c r="D72" s="171" t="s">
        <v>189</v>
      </c>
      <c r="E72" s="136"/>
      <c r="F72" s="1"/>
    </row>
    <row r="73" spans="1:6" s="87" customFormat="1" x14ac:dyDescent="0.2">
      <c r="A73" s="169">
        <v>44137</v>
      </c>
      <c r="B73" s="170">
        <v>11.41</v>
      </c>
      <c r="C73" s="171" t="s">
        <v>179</v>
      </c>
      <c r="D73" s="171" t="s">
        <v>197</v>
      </c>
      <c r="E73" s="136"/>
      <c r="F73" s="1"/>
    </row>
    <row r="74" spans="1:6" s="87" customFormat="1" x14ac:dyDescent="0.2">
      <c r="A74" s="169">
        <v>44137</v>
      </c>
      <c r="B74" s="170">
        <v>80.61</v>
      </c>
      <c r="C74" s="171" t="s">
        <v>179</v>
      </c>
      <c r="D74" s="171" t="s">
        <v>191</v>
      </c>
      <c r="E74" s="136"/>
      <c r="F74" s="1"/>
    </row>
    <row r="75" spans="1:6" s="87" customFormat="1" x14ac:dyDescent="0.2">
      <c r="A75" s="169">
        <v>44138</v>
      </c>
      <c r="B75" s="170">
        <v>43.04</v>
      </c>
      <c r="C75" s="171" t="s">
        <v>179</v>
      </c>
      <c r="D75" s="171" t="s">
        <v>189</v>
      </c>
      <c r="E75" s="136"/>
      <c r="F75" s="1"/>
    </row>
    <row r="76" spans="1:6" s="87" customFormat="1" x14ac:dyDescent="0.2">
      <c r="A76" s="169">
        <v>44146</v>
      </c>
      <c r="B76" s="170">
        <v>5.3</v>
      </c>
      <c r="C76" s="171" t="s">
        <v>180</v>
      </c>
      <c r="D76" s="171" t="s">
        <v>189</v>
      </c>
      <c r="E76" s="136"/>
      <c r="F76" s="1"/>
    </row>
    <row r="77" spans="1:6" s="87" customFormat="1" x14ac:dyDescent="0.2">
      <c r="A77" s="169">
        <v>44146</v>
      </c>
      <c r="B77" s="170">
        <v>31.3</v>
      </c>
      <c r="C77" s="171" t="s">
        <v>180</v>
      </c>
      <c r="D77" s="171" t="s">
        <v>189</v>
      </c>
      <c r="E77" s="136"/>
      <c r="F77" s="1"/>
    </row>
    <row r="78" spans="1:6" s="87" customFormat="1" x14ac:dyDescent="0.2">
      <c r="A78" s="169">
        <v>44148</v>
      </c>
      <c r="B78" s="170">
        <v>4.3499999999999996</v>
      </c>
      <c r="C78" s="171" t="s">
        <v>196</v>
      </c>
      <c r="D78" s="171" t="s">
        <v>189</v>
      </c>
      <c r="E78" s="136"/>
      <c r="F78" s="1"/>
    </row>
    <row r="79" spans="1:6" s="87" customFormat="1" x14ac:dyDescent="0.2">
      <c r="A79" s="169">
        <v>44151</v>
      </c>
      <c r="B79" s="170">
        <v>10.43</v>
      </c>
      <c r="C79" s="171" t="s">
        <v>182</v>
      </c>
      <c r="D79" s="171" t="s">
        <v>189</v>
      </c>
      <c r="E79" s="136"/>
      <c r="F79" s="1"/>
    </row>
    <row r="80" spans="1:6" s="87" customFormat="1" x14ac:dyDescent="0.2">
      <c r="A80" s="169">
        <v>44155</v>
      </c>
      <c r="B80" s="170">
        <v>13.65</v>
      </c>
      <c r="C80" s="171" t="s">
        <v>181</v>
      </c>
      <c r="D80" s="171" t="s">
        <v>191</v>
      </c>
      <c r="E80" s="136"/>
      <c r="F80" s="1"/>
    </row>
    <row r="81" spans="1:6" s="87" customFormat="1" x14ac:dyDescent="0.2">
      <c r="A81" s="169">
        <v>44155</v>
      </c>
      <c r="B81" s="170">
        <v>8.17</v>
      </c>
      <c r="C81" s="171" t="s">
        <v>181</v>
      </c>
      <c r="D81" s="171" t="s">
        <v>191</v>
      </c>
      <c r="E81" s="136"/>
      <c r="F81" s="1"/>
    </row>
    <row r="82" spans="1:6" s="87" customFormat="1" x14ac:dyDescent="0.2">
      <c r="A82" s="169">
        <v>44155</v>
      </c>
      <c r="B82" s="170">
        <v>34.090000000000003</v>
      </c>
      <c r="C82" s="171" t="s">
        <v>181</v>
      </c>
      <c r="D82" s="171" t="s">
        <v>191</v>
      </c>
      <c r="E82" s="136"/>
      <c r="F82" s="1"/>
    </row>
    <row r="83" spans="1:6" s="87" customFormat="1" x14ac:dyDescent="0.2">
      <c r="A83" s="169">
        <v>44158</v>
      </c>
      <c r="B83" s="170">
        <v>32.35</v>
      </c>
      <c r="C83" s="171" t="s">
        <v>200</v>
      </c>
      <c r="D83" s="171" t="s">
        <v>191</v>
      </c>
      <c r="E83" s="136"/>
      <c r="F83" s="1"/>
    </row>
    <row r="84" spans="1:6" s="87" customFormat="1" x14ac:dyDescent="0.2">
      <c r="A84" s="169">
        <v>44159</v>
      </c>
      <c r="B84" s="170">
        <v>2.17</v>
      </c>
      <c r="C84" s="171" t="s">
        <v>201</v>
      </c>
      <c r="D84" s="171" t="s">
        <v>189</v>
      </c>
      <c r="E84" s="136"/>
      <c r="F84" s="1"/>
    </row>
    <row r="85" spans="1:6" s="87" customFormat="1" x14ac:dyDescent="0.2">
      <c r="A85" s="169">
        <v>44160</v>
      </c>
      <c r="B85" s="170">
        <v>2.39</v>
      </c>
      <c r="C85" s="171" t="s">
        <v>188</v>
      </c>
      <c r="D85" s="171" t="s">
        <v>189</v>
      </c>
      <c r="E85" s="136"/>
      <c r="F85" s="1"/>
    </row>
    <row r="86" spans="1:6" s="87" customFormat="1" x14ac:dyDescent="0.2">
      <c r="A86" s="169">
        <v>44162</v>
      </c>
      <c r="B86" s="170">
        <v>31.3</v>
      </c>
      <c r="C86" s="171" t="s">
        <v>202</v>
      </c>
      <c r="D86" s="171" t="s">
        <v>189</v>
      </c>
      <c r="E86" s="136"/>
      <c r="F86" s="1"/>
    </row>
    <row r="87" spans="1:6" s="87" customFormat="1" x14ac:dyDescent="0.2">
      <c r="A87" s="169">
        <v>44162</v>
      </c>
      <c r="B87" s="170">
        <v>37.65</v>
      </c>
      <c r="C87" s="171" t="s">
        <v>203</v>
      </c>
      <c r="D87" s="171" t="s">
        <v>191</v>
      </c>
      <c r="E87" s="136"/>
      <c r="F87" s="1"/>
    </row>
    <row r="88" spans="1:6" s="87" customFormat="1" x14ac:dyDescent="0.2">
      <c r="A88" s="169">
        <v>44162</v>
      </c>
      <c r="B88" s="170">
        <v>35.57</v>
      </c>
      <c r="C88" s="171" t="s">
        <v>203</v>
      </c>
      <c r="D88" s="171" t="s">
        <v>191</v>
      </c>
      <c r="E88" s="136"/>
      <c r="F88" s="1"/>
    </row>
    <row r="89" spans="1:6" s="87" customFormat="1" x14ac:dyDescent="0.2">
      <c r="A89" s="169">
        <v>44168</v>
      </c>
      <c r="B89" s="170">
        <v>6.3</v>
      </c>
      <c r="C89" s="171" t="s">
        <v>190</v>
      </c>
      <c r="D89" s="171" t="s">
        <v>189</v>
      </c>
      <c r="E89" s="136"/>
      <c r="F89" s="1"/>
    </row>
    <row r="90" spans="1:6" s="87" customFormat="1" x14ac:dyDescent="0.2">
      <c r="A90" s="169">
        <v>44172</v>
      </c>
      <c r="B90" s="170">
        <v>18.87</v>
      </c>
      <c r="C90" s="171" t="s">
        <v>190</v>
      </c>
      <c r="D90" s="171" t="s">
        <v>191</v>
      </c>
      <c r="E90" s="136"/>
      <c r="F90" s="1"/>
    </row>
    <row r="91" spans="1:6" s="87" customFormat="1" x14ac:dyDescent="0.2">
      <c r="A91" s="169">
        <v>44172</v>
      </c>
      <c r="B91" s="170">
        <v>10.78</v>
      </c>
      <c r="C91" s="171" t="s">
        <v>190</v>
      </c>
      <c r="D91" s="171" t="s">
        <v>191</v>
      </c>
      <c r="E91" s="160"/>
      <c r="F91" s="1"/>
    </row>
    <row r="92" spans="1:6" s="87" customFormat="1" ht="15" customHeight="1" x14ac:dyDescent="0.2">
      <c r="A92" s="169">
        <v>44173</v>
      </c>
      <c r="B92" s="170">
        <v>8.26</v>
      </c>
      <c r="C92" s="171" t="s">
        <v>188</v>
      </c>
      <c r="D92" s="171" t="s">
        <v>191</v>
      </c>
      <c r="E92" s="160"/>
      <c r="F92" s="1"/>
    </row>
    <row r="93" spans="1:6" s="87" customFormat="1" x14ac:dyDescent="0.2">
      <c r="A93" s="169">
        <v>44173</v>
      </c>
      <c r="B93" s="170">
        <v>10.87</v>
      </c>
      <c r="C93" s="171" t="s">
        <v>190</v>
      </c>
      <c r="D93" s="171" t="s">
        <v>191</v>
      </c>
      <c r="E93" s="160"/>
      <c r="F93" s="1"/>
    </row>
    <row r="94" spans="1:6" s="87" customFormat="1" x14ac:dyDescent="0.2">
      <c r="A94" s="169">
        <v>44175</v>
      </c>
      <c r="B94" s="170">
        <v>3.7</v>
      </c>
      <c r="C94" s="171" t="s">
        <v>188</v>
      </c>
      <c r="D94" s="171" t="s">
        <v>189</v>
      </c>
      <c r="E94" s="160"/>
      <c r="F94" s="1"/>
    </row>
    <row r="95" spans="1:6" s="87" customFormat="1" x14ac:dyDescent="0.2">
      <c r="A95" s="169">
        <v>44179</v>
      </c>
      <c r="B95" s="170">
        <v>12.26</v>
      </c>
      <c r="C95" s="171" t="s">
        <v>188</v>
      </c>
      <c r="D95" s="171" t="s">
        <v>191</v>
      </c>
      <c r="E95" s="160"/>
      <c r="F95" s="1"/>
    </row>
    <row r="96" spans="1:6" s="87" customFormat="1" x14ac:dyDescent="0.2">
      <c r="A96" s="169">
        <v>44223</v>
      </c>
      <c r="B96" s="170">
        <v>6.3</v>
      </c>
      <c r="C96" s="171" t="s">
        <v>188</v>
      </c>
      <c r="D96" s="171" t="s">
        <v>189</v>
      </c>
      <c r="E96" s="160"/>
      <c r="F96" s="1"/>
    </row>
    <row r="97" spans="1:6" s="87" customFormat="1" x14ac:dyDescent="0.2">
      <c r="A97" s="169">
        <v>44224</v>
      </c>
      <c r="B97" s="170">
        <v>7.39</v>
      </c>
      <c r="C97" s="171" t="s">
        <v>190</v>
      </c>
      <c r="D97" s="171" t="s">
        <v>189</v>
      </c>
      <c r="E97" s="160"/>
      <c r="F97" s="1"/>
    </row>
    <row r="98" spans="1:6" s="87" customFormat="1" x14ac:dyDescent="0.2">
      <c r="A98" s="169">
        <v>44238</v>
      </c>
      <c r="B98" s="170">
        <v>8.09</v>
      </c>
      <c r="C98" s="171" t="s">
        <v>190</v>
      </c>
      <c r="D98" s="171" t="s">
        <v>191</v>
      </c>
      <c r="E98" s="160"/>
      <c r="F98" s="1"/>
    </row>
    <row r="99" spans="1:6" s="87" customFormat="1" x14ac:dyDescent="0.2">
      <c r="A99" s="169">
        <v>44252</v>
      </c>
      <c r="B99" s="170">
        <v>4.3499999999999996</v>
      </c>
      <c r="C99" s="171" t="s">
        <v>204</v>
      </c>
      <c r="D99" s="171" t="s">
        <v>189</v>
      </c>
      <c r="E99" s="160"/>
      <c r="F99" s="1"/>
    </row>
    <row r="100" spans="1:6" s="87" customFormat="1" x14ac:dyDescent="0.2">
      <c r="A100" s="169">
        <v>44253</v>
      </c>
      <c r="B100" s="170">
        <v>8.26</v>
      </c>
      <c r="C100" s="171" t="s">
        <v>205</v>
      </c>
      <c r="D100" s="171" t="s">
        <v>189</v>
      </c>
      <c r="E100" s="160"/>
      <c r="F100" s="1"/>
    </row>
    <row r="101" spans="1:6" s="87" customFormat="1" x14ac:dyDescent="0.2">
      <c r="A101" s="169">
        <v>44264</v>
      </c>
      <c r="B101" s="170">
        <v>7.39</v>
      </c>
      <c r="C101" s="171" t="s">
        <v>188</v>
      </c>
      <c r="D101" s="171" t="s">
        <v>189</v>
      </c>
      <c r="E101" s="160"/>
      <c r="F101" s="1"/>
    </row>
    <row r="102" spans="1:6" s="87" customFormat="1" x14ac:dyDescent="0.2">
      <c r="A102" s="169">
        <v>44293</v>
      </c>
      <c r="B102" s="170">
        <v>8.26</v>
      </c>
      <c r="C102" s="171" t="s">
        <v>205</v>
      </c>
      <c r="D102" s="171" t="s">
        <v>189</v>
      </c>
      <c r="E102" s="160"/>
      <c r="F102" s="1"/>
    </row>
    <row r="103" spans="1:6" s="87" customFormat="1" x14ac:dyDescent="0.2">
      <c r="A103" s="169">
        <v>44302</v>
      </c>
      <c r="B103" s="170">
        <v>31.3</v>
      </c>
      <c r="C103" s="171" t="s">
        <v>187</v>
      </c>
      <c r="D103" s="171" t="s">
        <v>189</v>
      </c>
      <c r="E103" s="160"/>
      <c r="F103" s="1"/>
    </row>
    <row r="104" spans="1:6" s="87" customFormat="1" x14ac:dyDescent="0.2">
      <c r="A104" s="169">
        <v>44302</v>
      </c>
      <c r="B104" s="170">
        <v>41.57</v>
      </c>
      <c r="C104" s="171" t="s">
        <v>188</v>
      </c>
      <c r="D104" s="171" t="s">
        <v>191</v>
      </c>
      <c r="E104" s="160"/>
      <c r="F104" s="1"/>
    </row>
    <row r="105" spans="1:6" s="87" customFormat="1" x14ac:dyDescent="0.2">
      <c r="A105" s="169">
        <v>44302</v>
      </c>
      <c r="B105" s="170">
        <v>64.52</v>
      </c>
      <c r="C105" s="171" t="s">
        <v>188</v>
      </c>
      <c r="D105" s="171" t="s">
        <v>191</v>
      </c>
      <c r="E105" s="160"/>
      <c r="F105" s="1"/>
    </row>
    <row r="106" spans="1:6" s="87" customFormat="1" x14ac:dyDescent="0.2">
      <c r="A106" s="169">
        <v>44355</v>
      </c>
      <c r="B106" s="170">
        <v>8.26</v>
      </c>
      <c r="C106" s="171" t="s">
        <v>188</v>
      </c>
      <c r="D106" s="171" t="s">
        <v>189</v>
      </c>
      <c r="E106" s="136"/>
      <c r="F106" s="1"/>
    </row>
    <row r="107" spans="1:6" ht="19.5" customHeight="1" x14ac:dyDescent="0.2">
      <c r="A107" s="107" t="s">
        <v>129</v>
      </c>
      <c r="B107" s="108">
        <f>SUM(B51:B106)</f>
        <v>989.34999999999991</v>
      </c>
      <c r="C107" s="168" t="str">
        <f>IF(SUBTOTAL(3,B51:B106)=SUBTOTAL(103,B51:B106),'Summary and sign-off'!$A$48,'Summary and sign-off'!$A$49)</f>
        <v>Check - there are no hidden rows with data</v>
      </c>
      <c r="D107" s="179" t="str">
        <f>IF('Summary and sign-off'!F57='Summary and sign-off'!F54,'Summary and sign-off'!A51,'Summary and sign-off'!A50)</f>
        <v>Check - each entry provides sufficient information</v>
      </c>
      <c r="E107" s="179"/>
      <c r="F107" s="46"/>
    </row>
    <row r="108" spans="1:6" ht="10.5" customHeight="1" x14ac:dyDescent="0.2">
      <c r="A108" s="27"/>
      <c r="B108" s="92"/>
      <c r="C108" s="22"/>
      <c r="D108" s="27"/>
      <c r="E108" s="27"/>
      <c r="F108" s="27"/>
    </row>
    <row r="109" spans="1:6" ht="34.5" customHeight="1" x14ac:dyDescent="0.2">
      <c r="A109" s="50" t="s">
        <v>130</v>
      </c>
      <c r="B109" s="93">
        <f>B22+B47+B107</f>
        <v>7895.99</v>
      </c>
      <c r="C109" s="51"/>
      <c r="D109" s="51"/>
      <c r="E109" s="51"/>
      <c r="F109" s="26"/>
    </row>
    <row r="110" spans="1:6" x14ac:dyDescent="0.2">
      <c r="A110" s="27"/>
      <c r="B110" s="22"/>
      <c r="C110" s="27"/>
      <c r="D110" s="27"/>
      <c r="E110" s="27"/>
      <c r="F110" s="27"/>
    </row>
    <row r="111" spans="1:6" x14ac:dyDescent="0.2">
      <c r="A111" s="52" t="s">
        <v>73</v>
      </c>
      <c r="B111" s="25"/>
      <c r="C111" s="26"/>
      <c r="D111" s="26"/>
      <c r="E111" s="26"/>
      <c r="F111" s="27"/>
    </row>
    <row r="112" spans="1:6" ht="12.6" customHeight="1" x14ac:dyDescent="0.2">
      <c r="A112" s="23" t="s">
        <v>131</v>
      </c>
      <c r="B112" s="53"/>
      <c r="C112" s="53"/>
      <c r="D112" s="32"/>
      <c r="E112" s="32"/>
      <c r="F112" s="27"/>
    </row>
    <row r="113" spans="1:6" ht="12.95" customHeight="1" x14ac:dyDescent="0.2">
      <c r="A113" s="31" t="s">
        <v>132</v>
      </c>
      <c r="B113" s="27"/>
      <c r="C113" s="32"/>
      <c r="D113" s="27"/>
      <c r="E113" s="32"/>
      <c r="F113" s="27"/>
    </row>
    <row r="114" spans="1:6" x14ac:dyDescent="0.2">
      <c r="A114" s="31" t="s">
        <v>133</v>
      </c>
      <c r="B114" s="32"/>
      <c r="C114" s="32"/>
      <c r="D114" s="32"/>
      <c r="E114" s="54"/>
      <c r="F114" s="46"/>
    </row>
    <row r="115" spans="1:6" x14ac:dyDescent="0.2">
      <c r="A115" s="23" t="s">
        <v>79</v>
      </c>
      <c r="B115" s="25"/>
      <c r="C115" s="26"/>
      <c r="D115" s="26"/>
      <c r="E115" s="26"/>
      <c r="F115" s="27"/>
    </row>
    <row r="116" spans="1:6" ht="12.95" customHeight="1" x14ac:dyDescent="0.2">
      <c r="A116" s="31" t="s">
        <v>134</v>
      </c>
      <c r="B116" s="27"/>
      <c r="C116" s="32"/>
      <c r="D116" s="27"/>
      <c r="E116" s="32"/>
      <c r="F116" s="27"/>
    </row>
    <row r="117" spans="1:6" x14ac:dyDescent="0.2">
      <c r="A117" s="31" t="s">
        <v>135</v>
      </c>
      <c r="B117" s="32"/>
      <c r="C117" s="32"/>
      <c r="D117" s="32"/>
      <c r="E117" s="54"/>
      <c r="F117" s="46"/>
    </row>
    <row r="118" spans="1:6" x14ac:dyDescent="0.2">
      <c r="A118" s="36" t="s">
        <v>136</v>
      </c>
      <c r="B118" s="36"/>
      <c r="C118" s="36"/>
      <c r="D118" s="36"/>
      <c r="E118" s="54"/>
      <c r="F118" s="46"/>
    </row>
    <row r="119" spans="1:6" x14ac:dyDescent="0.2">
      <c r="A119" s="40"/>
      <c r="B119" s="27"/>
      <c r="C119" s="27"/>
      <c r="D119" s="27"/>
      <c r="E119" s="46"/>
      <c r="F119" s="46"/>
    </row>
    <row r="120" spans="1:6" hidden="1" x14ac:dyDescent="0.2">
      <c r="A120" s="40"/>
      <c r="B120" s="27"/>
      <c r="C120" s="27"/>
      <c r="D120" s="27"/>
      <c r="E120" s="46"/>
      <c r="F120" s="46"/>
    </row>
    <row r="121" spans="1:6" x14ac:dyDescent="0.2"/>
    <row r="125" spans="1:6" ht="12.75" hidden="1" customHeight="1" x14ac:dyDescent="0.2"/>
    <row r="126" spans="1:6" x14ac:dyDescent="0.2"/>
    <row r="128" spans="1:6" hidden="1" x14ac:dyDescent="0.2">
      <c r="A128" s="55"/>
      <c r="B128" s="46"/>
      <c r="C128" s="46"/>
      <c r="D128" s="46"/>
      <c r="E128" s="46"/>
      <c r="F128" s="46"/>
    </row>
    <row r="129" spans="1:6" hidden="1" x14ac:dyDescent="0.2">
      <c r="A129" s="55"/>
      <c r="B129" s="46"/>
      <c r="C129" s="46"/>
      <c r="D129" s="46"/>
      <c r="E129" s="46"/>
      <c r="F129" s="46"/>
    </row>
    <row r="130" spans="1:6" hidden="1" x14ac:dyDescent="0.2">
      <c r="A130" s="55"/>
      <c r="B130" s="46"/>
      <c r="C130" s="46"/>
      <c r="D130" s="46"/>
      <c r="E130" s="46"/>
      <c r="F130" s="46"/>
    </row>
    <row r="131" spans="1:6" hidden="1" x14ac:dyDescent="0.2">
      <c r="A131" s="55"/>
      <c r="B131" s="46"/>
      <c r="C131" s="46"/>
      <c r="D131" s="46"/>
      <c r="E131" s="46"/>
      <c r="F131" s="46"/>
    </row>
    <row r="132" spans="1:6" hidden="1" x14ac:dyDescent="0.2">
      <c r="A132" s="55"/>
      <c r="B132" s="46"/>
      <c r="C132" s="46"/>
      <c r="D132" s="46"/>
      <c r="E132" s="46"/>
      <c r="F132" s="46"/>
    </row>
  </sheetData>
  <sheetProtection sheet="1" formatCells="0" formatRows="0" insertColumns="0" insertRows="0" deleteRows="0"/>
  <mergeCells count="15">
    <mergeCell ref="B7:E7"/>
    <mergeCell ref="B5:E5"/>
    <mergeCell ref="D107:E107"/>
    <mergeCell ref="A1:E1"/>
    <mergeCell ref="A24:E24"/>
    <mergeCell ref="A49:E49"/>
    <mergeCell ref="B2:E2"/>
    <mergeCell ref="B3:E3"/>
    <mergeCell ref="B4:E4"/>
    <mergeCell ref="A8:E8"/>
    <mergeCell ref="A9:E9"/>
    <mergeCell ref="B6:E6"/>
    <mergeCell ref="D22:E22"/>
    <mergeCell ref="D47:E4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45:A46 A12 A21 A51:A90 A10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0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40 A16 A13 A15 A17 A18 A19 A20 A27:A38 A39 A41 A42 A43 A44 A91 A92 A93:A99 A100:A101 A102 A103 A104 A10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B26:B46 B51:B106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6" sqref="B6:E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5" t="s">
        <v>109</v>
      </c>
      <c r="B1" s="175"/>
      <c r="C1" s="175"/>
      <c r="D1" s="175"/>
      <c r="E1" s="175"/>
      <c r="F1" s="38"/>
    </row>
    <row r="2" spans="1:6" ht="21" customHeight="1" x14ac:dyDescent="0.2">
      <c r="A2" s="4" t="s">
        <v>52</v>
      </c>
      <c r="B2" s="178" t="str">
        <f>'Summary and sign-off'!B2:F2</f>
        <v>Electoral Commission</v>
      </c>
      <c r="C2" s="178"/>
      <c r="D2" s="178"/>
      <c r="E2" s="178"/>
      <c r="F2" s="38"/>
    </row>
    <row r="3" spans="1:6" ht="21" customHeight="1" x14ac:dyDescent="0.2">
      <c r="A3" s="4" t="s">
        <v>110</v>
      </c>
      <c r="B3" s="178" t="str">
        <f>'Summary and sign-off'!B3:F3</f>
        <v>Alicia Wright</v>
      </c>
      <c r="C3" s="178"/>
      <c r="D3" s="178"/>
      <c r="E3" s="178"/>
      <c r="F3" s="38"/>
    </row>
    <row r="4" spans="1:6" ht="21" customHeight="1" x14ac:dyDescent="0.2">
      <c r="A4" s="4" t="s">
        <v>111</v>
      </c>
      <c r="B4" s="178">
        <f>'Summary and sign-off'!B4:F4</f>
        <v>44013</v>
      </c>
      <c r="C4" s="178"/>
      <c r="D4" s="178"/>
      <c r="E4" s="178"/>
      <c r="F4" s="38"/>
    </row>
    <row r="5" spans="1:6" ht="21" customHeight="1" x14ac:dyDescent="0.2">
      <c r="A5" s="4" t="s">
        <v>112</v>
      </c>
      <c r="B5" s="178">
        <f>'Summary and sign-off'!B5:F5</f>
        <v>44377</v>
      </c>
      <c r="C5" s="178"/>
      <c r="D5" s="178"/>
      <c r="E5" s="178"/>
      <c r="F5" s="38"/>
    </row>
    <row r="6" spans="1:6" ht="21" customHeight="1" x14ac:dyDescent="0.2">
      <c r="A6" s="4" t="s">
        <v>113</v>
      </c>
      <c r="B6" s="173" t="s">
        <v>81</v>
      </c>
      <c r="C6" s="173"/>
      <c r="D6" s="173"/>
      <c r="E6" s="173"/>
      <c r="F6" s="38"/>
    </row>
    <row r="7" spans="1:6" ht="21" customHeight="1" x14ac:dyDescent="0.2">
      <c r="A7" s="4" t="s">
        <v>56</v>
      </c>
      <c r="B7" s="173" t="s">
        <v>83</v>
      </c>
      <c r="C7" s="173"/>
      <c r="D7" s="173"/>
      <c r="E7" s="173"/>
      <c r="F7" s="38"/>
    </row>
    <row r="8" spans="1:6" ht="35.25" customHeight="1" x14ac:dyDescent="0.25">
      <c r="A8" s="188" t="s">
        <v>137</v>
      </c>
      <c r="B8" s="188"/>
      <c r="C8" s="189"/>
      <c r="D8" s="189"/>
      <c r="E8" s="189"/>
      <c r="F8" s="42"/>
    </row>
    <row r="9" spans="1:6" ht="35.25" customHeight="1" x14ac:dyDescent="0.25">
      <c r="A9" s="186" t="s">
        <v>138</v>
      </c>
      <c r="B9" s="187"/>
      <c r="C9" s="187"/>
      <c r="D9" s="187"/>
      <c r="E9" s="187"/>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t="s">
        <v>208</v>
      </c>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9" t="str">
        <f>IF('Summary and sign-off'!F58='Summary and sign-off'!F54,'Summary and sign-off'!A51,'Summary and sign-off'!A50)</f>
        <v>Check - each entry provides sufficient information</v>
      </c>
      <c r="E25" s="179"/>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6" sqref="B6:E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5" t="s">
        <v>109</v>
      </c>
      <c r="B1" s="175"/>
      <c r="C1" s="175"/>
      <c r="D1" s="175"/>
      <c r="E1" s="175"/>
      <c r="F1" s="24"/>
    </row>
    <row r="2" spans="1:6" ht="21" customHeight="1" x14ac:dyDescent="0.2">
      <c r="A2" s="4" t="s">
        <v>52</v>
      </c>
      <c r="B2" s="178" t="str">
        <f>'Summary and sign-off'!B2:F2</f>
        <v>Electoral Commission</v>
      </c>
      <c r="C2" s="178"/>
      <c r="D2" s="178"/>
      <c r="E2" s="178"/>
      <c r="F2" s="24"/>
    </row>
    <row r="3" spans="1:6" ht="21" customHeight="1" x14ac:dyDescent="0.2">
      <c r="A3" s="4" t="s">
        <v>110</v>
      </c>
      <c r="B3" s="178" t="str">
        <f>'Summary and sign-off'!B3:F3</f>
        <v>Alicia Wright</v>
      </c>
      <c r="C3" s="178"/>
      <c r="D3" s="178"/>
      <c r="E3" s="178"/>
      <c r="F3" s="24"/>
    </row>
    <row r="4" spans="1:6" ht="21" customHeight="1" x14ac:dyDescent="0.2">
      <c r="A4" s="4" t="s">
        <v>111</v>
      </c>
      <c r="B4" s="178">
        <f>'Summary and sign-off'!B4:F4</f>
        <v>44013</v>
      </c>
      <c r="C4" s="178"/>
      <c r="D4" s="178"/>
      <c r="E4" s="178"/>
      <c r="F4" s="24"/>
    </row>
    <row r="5" spans="1:6" ht="21" customHeight="1" x14ac:dyDescent="0.2">
      <c r="A5" s="4" t="s">
        <v>112</v>
      </c>
      <c r="B5" s="178">
        <f>'Summary and sign-off'!B5:F5</f>
        <v>44377</v>
      </c>
      <c r="C5" s="178"/>
      <c r="D5" s="178"/>
      <c r="E5" s="178"/>
      <c r="F5" s="24"/>
    </row>
    <row r="6" spans="1:6" ht="21" customHeight="1" x14ac:dyDescent="0.2">
      <c r="A6" s="4" t="s">
        <v>113</v>
      </c>
      <c r="B6" s="173" t="s">
        <v>81</v>
      </c>
      <c r="C6" s="173"/>
      <c r="D6" s="173"/>
      <c r="E6" s="173"/>
      <c r="F6" s="34"/>
    </row>
    <row r="7" spans="1:6" ht="21" customHeight="1" x14ac:dyDescent="0.2">
      <c r="A7" s="4" t="s">
        <v>56</v>
      </c>
      <c r="B7" s="173" t="s">
        <v>83</v>
      </c>
      <c r="C7" s="173"/>
      <c r="D7" s="173"/>
      <c r="E7" s="173"/>
      <c r="F7" s="34"/>
    </row>
    <row r="8" spans="1:6" ht="35.25" customHeight="1" x14ac:dyDescent="0.2">
      <c r="A8" s="182" t="s">
        <v>147</v>
      </c>
      <c r="B8" s="182"/>
      <c r="C8" s="189"/>
      <c r="D8" s="189"/>
      <c r="E8" s="189"/>
      <c r="F8" s="24"/>
    </row>
    <row r="9" spans="1:6" ht="35.25" customHeight="1" x14ac:dyDescent="0.2">
      <c r="A9" s="190" t="s">
        <v>148</v>
      </c>
      <c r="B9" s="191"/>
      <c r="C9" s="191"/>
      <c r="D9" s="191"/>
      <c r="E9" s="191"/>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t="s">
        <v>208</v>
      </c>
      <c r="B12" s="158"/>
      <c r="C12" s="162"/>
      <c r="D12" s="162"/>
      <c r="E12" s="163"/>
      <c r="F12" s="3"/>
    </row>
    <row r="13" spans="1:6" s="87" customFormat="1" x14ac:dyDescent="0.2">
      <c r="A13" s="157"/>
      <c r="B13" s="158"/>
      <c r="C13" s="162"/>
      <c r="D13" s="162"/>
      <c r="E13" s="163"/>
      <c r="F13" s="3"/>
    </row>
    <row r="14" spans="1:6" s="87" customFormat="1" x14ac:dyDescent="0.2">
      <c r="A14" s="157"/>
      <c r="B14" s="158"/>
      <c r="C14" s="162"/>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0</v>
      </c>
      <c r="C25" s="106" t="str">
        <f>IF(SUBTOTAL(3,B11:B24)=SUBTOTAL(103,B11:B24),'Summary and sign-off'!$A$48,'Summary and sign-off'!$A$49)</f>
        <v>Check - there are no hidden rows with data</v>
      </c>
      <c r="D25" s="179" t="str">
        <f>IF('Summary and sign-off'!F59='Summary and sign-off'!F54,'Summary and sign-off'!A51,'Summary and sign-off'!A50)</f>
        <v>Check - each entry provides sufficient information</v>
      </c>
      <c r="E25" s="179"/>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6" sqref="B6:F6"/>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5" t="s">
        <v>153</v>
      </c>
      <c r="B1" s="175"/>
      <c r="C1" s="175"/>
      <c r="D1" s="175"/>
      <c r="E1" s="175"/>
      <c r="F1" s="175"/>
    </row>
    <row r="2" spans="1:6" ht="21" customHeight="1" x14ac:dyDescent="0.2">
      <c r="A2" s="4" t="s">
        <v>52</v>
      </c>
      <c r="B2" s="178" t="str">
        <f>'Summary and sign-off'!B2:F2</f>
        <v>Electoral Commission</v>
      </c>
      <c r="C2" s="178"/>
      <c r="D2" s="178"/>
      <c r="E2" s="178"/>
      <c r="F2" s="178"/>
    </row>
    <row r="3" spans="1:6" ht="21" customHeight="1" x14ac:dyDescent="0.2">
      <c r="A3" s="4" t="s">
        <v>110</v>
      </c>
      <c r="B3" s="178" t="str">
        <f>'Summary and sign-off'!B3:F3</f>
        <v>Alicia Wright</v>
      </c>
      <c r="C3" s="178"/>
      <c r="D3" s="178"/>
      <c r="E3" s="178"/>
      <c r="F3" s="178"/>
    </row>
    <row r="4" spans="1:6" ht="21" customHeight="1" x14ac:dyDescent="0.2">
      <c r="A4" s="4" t="s">
        <v>111</v>
      </c>
      <c r="B4" s="178">
        <f>'Summary and sign-off'!B4:F4</f>
        <v>44013</v>
      </c>
      <c r="C4" s="178"/>
      <c r="D4" s="178"/>
      <c r="E4" s="178"/>
      <c r="F4" s="178"/>
    </row>
    <row r="5" spans="1:6" ht="21" customHeight="1" x14ac:dyDescent="0.2">
      <c r="A5" s="4" t="s">
        <v>112</v>
      </c>
      <c r="B5" s="178">
        <f>'Summary and sign-off'!B5:F5</f>
        <v>44377</v>
      </c>
      <c r="C5" s="178"/>
      <c r="D5" s="178"/>
      <c r="E5" s="178"/>
      <c r="F5" s="178"/>
    </row>
    <row r="6" spans="1:6" ht="21" customHeight="1" x14ac:dyDescent="0.2">
      <c r="A6" s="4" t="s">
        <v>154</v>
      </c>
      <c r="B6" s="173" t="s">
        <v>81</v>
      </c>
      <c r="C6" s="173"/>
      <c r="D6" s="173"/>
      <c r="E6" s="173"/>
      <c r="F6" s="173"/>
    </row>
    <row r="7" spans="1:6" ht="21" customHeight="1" x14ac:dyDescent="0.2">
      <c r="A7" s="4" t="s">
        <v>56</v>
      </c>
      <c r="B7" s="173" t="s">
        <v>83</v>
      </c>
      <c r="C7" s="173"/>
      <c r="D7" s="173"/>
      <c r="E7" s="173"/>
      <c r="F7" s="173"/>
    </row>
    <row r="8" spans="1:6" ht="36" customHeight="1" x14ac:dyDescent="0.2">
      <c r="A8" s="182" t="s">
        <v>155</v>
      </c>
      <c r="B8" s="182"/>
      <c r="C8" s="182"/>
      <c r="D8" s="182"/>
      <c r="E8" s="182"/>
      <c r="F8" s="182"/>
    </row>
    <row r="9" spans="1:6" ht="36" customHeight="1" x14ac:dyDescent="0.2">
      <c r="A9" s="190" t="s">
        <v>156</v>
      </c>
      <c r="B9" s="191"/>
      <c r="C9" s="191"/>
      <c r="D9" s="191"/>
      <c r="E9" s="191"/>
      <c r="F9" s="191"/>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t="s">
        <v>208</v>
      </c>
      <c r="B12" s="164"/>
      <c r="C12" s="165"/>
      <c r="D12" s="164"/>
      <c r="E12" s="166"/>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79" t="str">
        <f>IF('Summary and sign-off'!F60='Summary and sign-off'!F54,'Summary and sign-off'!A52,'Summary and sign-off'!A50)</f>
        <v>Check - each entry provides sufficient information</v>
      </c>
      <c r="F25" s="179"/>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xWindow="155" yWindow="677"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xWindow="155" yWindow="677"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024FB5B5542A448E02DECDF5C07E1E" ma:contentTypeVersion="10" ma:contentTypeDescription="Create a new document." ma:contentTypeScope="" ma:versionID="624b94c88cc73e4f1ecf4dd0f0f8c03c">
  <xsd:schema xmlns:xsd="http://www.w3.org/2001/XMLSchema" xmlns:xs="http://www.w3.org/2001/XMLSchema" xmlns:p="http://schemas.microsoft.com/office/2006/metadata/properties" xmlns:ns2="57ba8ece-a0b9-4b3f-aa79-daa811a4df72" xmlns:ns3="9873f8f2-bfee-45ce-b32e-5f920c3094a1" targetNamespace="http://schemas.microsoft.com/office/2006/metadata/properties" ma:root="true" ma:fieldsID="296e17c1ec352a2ce0c95c4ab19fb784" ns2:_="" ns3:_="">
    <xsd:import namespace="57ba8ece-a0b9-4b3f-aa79-daa811a4df72"/>
    <xsd:import namespace="9873f8f2-bfee-45ce-b32e-5f920c3094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a8ece-a0b9-4b3f-aa79-daa811a4d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73f8f2-bfee-45ce-b32e-5f920c3094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9873f8f2-bfee-45ce-b32e-5f920c3094a1">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D444ACDC-18B2-46F5-9638-251D584E880B}"/>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Neil Singh</cp:lastModifiedBy>
  <cp:revision/>
  <dcterms:created xsi:type="dcterms:W3CDTF">2010-10-17T20:59:02Z</dcterms:created>
  <dcterms:modified xsi:type="dcterms:W3CDTF">2022-04-21T03:45:11Z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0x01010095024FB5B5542A448E02DECDF5C07E1E</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