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hos001\users$\JS0944\My Documents\Christine\Comptrollers Expenses\"/>
    </mc:Choice>
  </mc:AlternateContent>
  <bookViews>
    <workbookView xWindow="0" yWindow="0" windowWidth="16455" windowHeight="5430" activeTab="2"/>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expenses'!$A$1:$E$47</definedName>
    <definedName name="_xlnm.Print_Area" localSheetId="5">'Gifts and benefits'!$A$1:$F$37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Travel!$A$1:$E$191</definedName>
  </definedNames>
  <calcPr calcId="162913"/>
</workbook>
</file>

<file path=xl/calcChain.xml><?xml version="1.0" encoding="utf-8"?>
<calcChain xmlns="http://schemas.openxmlformats.org/spreadsheetml/2006/main">
  <c r="B42" i="3" l="1"/>
  <c r="C42" i="3"/>
  <c r="D26" i="4" l="1"/>
  <c r="C25" i="2"/>
  <c r="C153" i="1"/>
  <c r="C180" i="1"/>
  <c r="C22" i="1"/>
  <c r="B6" i="13" l="1"/>
  <c r="E60" i="13"/>
  <c r="C60" i="13"/>
  <c r="C28" i="4"/>
  <c r="C27" i="4"/>
  <c r="B60" i="13" l="1"/>
  <c r="B59" i="13"/>
  <c r="D59" i="13"/>
  <c r="B58" i="13"/>
  <c r="D58" i="13"/>
  <c r="D57" i="13"/>
  <c r="B57" i="13"/>
  <c r="D56" i="13"/>
  <c r="B56" i="13"/>
  <c r="D55" i="13"/>
  <c r="B55" i="13"/>
  <c r="F58" i="13" l="1"/>
  <c r="D25" i="2" s="1"/>
  <c r="F60" i="13"/>
  <c r="E26" i="4" s="1"/>
  <c r="F59" i="13"/>
  <c r="D42" i="3" s="1"/>
  <c r="F57" i="13"/>
  <c r="D180" i="1" s="1"/>
  <c r="F56" i="13"/>
  <c r="D153" i="1" s="1"/>
  <c r="F55" i="13"/>
  <c r="D22" i="1" s="1"/>
  <c r="C13" i="13"/>
  <c r="C12" i="13"/>
  <c r="C11" i="13"/>
  <c r="C16" i="13" l="1"/>
  <c r="C17" i="13"/>
  <c r="C15" i="13" l="1"/>
  <c r="F12" i="13" l="1"/>
  <c r="C26" i="4"/>
  <c r="F11" i="13" s="1"/>
  <c r="F13" i="13" l="1"/>
  <c r="B180" i="1"/>
  <c r="B17" i="13" s="1"/>
  <c r="B153" i="1"/>
  <c r="B16" i="13" s="1"/>
  <c r="B22" i="1"/>
  <c r="B15" i="13" s="1"/>
  <c r="B13" i="13" l="1"/>
  <c r="B25" i="2"/>
  <c r="B12" i="13" s="1"/>
  <c r="B11" i="13" l="1"/>
  <c r="B18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15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<sst xmlns="http://schemas.openxmlformats.org/spreadsheetml/2006/main" count="780" uniqueCount="344">
  <si>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</si>
  <si>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</si>
  <si>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</si>
  <si>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</si>
  <si>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</si>
  <si>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</si>
  <si>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</si>
  <si>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</si>
  <si>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</si>
  <si>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</si>
  <si>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</si>
  <si>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</si>
  <si>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</si>
  <si>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</si>
  <si>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</si>
  <si>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</si>
  <si>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</si>
  <si>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</si>
  <si>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</si>
  <si>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</si>
  <si>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</si>
  <si>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</si>
  <si>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</si>
  <si>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</si>
  <si>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</si>
  <si>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</si>
  <si>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</si>
  <si>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</si>
  <si>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</si>
  <si>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</si>
  <si>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</si>
  <si>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</si>
  <si>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</si>
  <si>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</si>
  <si>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</si>
  <si>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</si>
  <si>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</si>
  <si>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</si>
  <si>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</si>
  <si>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</si>
  <si>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</si>
  <si>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</si>
  <si>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</si>
  <si>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</si>
  <si>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</si>
  <si>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</si>
  <si>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</si>
  <si>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</si>
  <si>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</si>
  <si>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</si>
  <si>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</si>
  <si>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</si>
  <si>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</si>
  <si>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</si>
  <si>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</si>
  <si>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</si>
  <si>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</si>
  <si>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</si>
  <si>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</si>
  <si>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</si>
  <si>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</si>
  <si>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</si>
  <si>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</si>
  <si>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</si>
  <si>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</si>
  <si>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</si>
  <si>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</si>
  <si>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</si>
  <si>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</si>
  <si>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</si>
  <si>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</si>
  <si>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</si>
  <si>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</si>
  <si>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</si>
  <si>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</si>
  <si>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</si>
  <si>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</si>
  <si>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</si>
  <si>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</si>
  <si>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</si>
  <si>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</si>
  <si>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</si>
  <si>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</si>
  <si>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</si>
  <si>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</si>
  <si>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</si>
  <si>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</si>
  <si>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</si>
  <si>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</si>
  <si>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</si>
  <si>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</si>
  <si>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</si>
  <si>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</si>
  <si>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</si>
  <si>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</si>
  <si>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</si>
  <si>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</si>
  <si>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</si>
  <si>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</si>
  <si>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</si>
  <si>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</si>
  <si>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</si>
  <si>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</si>
  <si>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</si>
  <si>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</si>
  <si>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</si>
  <si>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</si>
  <si>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</si>
  <si>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</si>
  <si>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</si>
  <si>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</si>
  <si>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</si>
  <si>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</si>
  <si>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</si>
  <si>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</si>
  <si>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</si>
  <si>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</si>
  <si>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</si>
  <si>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</si>
  <si>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</si>
  <si>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</si>
  <si>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</si>
  <si>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</si>
  <si>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</si>
  <si>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</si>
  <si>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</si>
  <si>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</si>
  <si>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</si>
  <si>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</si>
  <si>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</si>
  <si>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</si>
  <si>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</si>
  <si>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</si>
  <si>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</si>
  <si>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</si>
  <si>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</si>
  <si>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</si>
  <si>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</si>
  <si>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</si>
  <si>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</si>
  <si>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</si>
  <si>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</si>
  <si>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</si>
  <si>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</si>
  <si>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</si>
  <si>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</si>
  <si>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</si>
  <si>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</si>
  <si>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</si>
  <si>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</si>
  <si>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</si>
  <si>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</si>
  <si>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</si>
  <si>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</si>
  <si>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</si>
  <si>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</si>
  <si>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</si>
  <si>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</si>
  <si>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</si>
  <si>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</si>
  <si>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</si>
  <si>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</si>
  <si>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</si>
  <si>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</si>
  <si>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</si>
  <si>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</si>
  <si>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</si>
  <si>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</si>
  <si>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</si>
  <si>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Airfare - Wgtn / Auckland / Kerikeri / Auckland / Wgtn</t>
  </si>
  <si>
    <t>Taxi from home to Wellington Domestic Terminal</t>
  </si>
  <si>
    <t>Taxi from Wellington Domestic Terminal to home</t>
  </si>
  <si>
    <t>Site Visit to Ports of Auckland and catch-up with Auckland office staff</t>
  </si>
  <si>
    <t xml:space="preserve">Return Airfare - Wgtn / Auckland </t>
  </si>
  <si>
    <t xml:space="preserve">Taxi from Auckland Domestic Terminal to Auckland Customhouse </t>
  </si>
  <si>
    <t xml:space="preserve">Taxi from Auckland Customhouse to Auckland Domestic Terminal </t>
  </si>
  <si>
    <t>Site Visit to Port of Tauranga and catch-up with Tauranga office staff</t>
  </si>
  <si>
    <t xml:space="preserve">Return Airfare - Wgtn / Tauranga  / Rotorua / Wgtn </t>
  </si>
  <si>
    <t>Hire car from Tauranga Domestic Terminal to Rotorua Domestic Terminal</t>
  </si>
  <si>
    <t>Return Airfare - Wgtn / Christchurch / Wgtn</t>
  </si>
  <si>
    <t>Site Visit to Dunedin Port and catch-up with Dunedin office staff</t>
  </si>
  <si>
    <t>Site Visit to Lyttelton Port and catch-up with Christchurch office staff</t>
  </si>
  <si>
    <t>Return Airfare - Wgtn / Dunedin</t>
  </si>
  <si>
    <t>Taxi from Domestic Terminal to home</t>
  </si>
  <si>
    <t>3 - 4 September 2020</t>
  </si>
  <si>
    <t xml:space="preserve">Site Visit to Auckland International Airport / International Mail Centre and Air Cargo Inspection Facility </t>
  </si>
  <si>
    <t xml:space="preserve">Accommodation - 1 night </t>
  </si>
  <si>
    <t>Site Visit to Opua - accompanied Minister of Customs</t>
  </si>
  <si>
    <t>Taxi from Hotel to Auckland International Terminal</t>
  </si>
  <si>
    <t>Return Airfare - Wgtn / Auckland / Wgtn</t>
  </si>
  <si>
    <t xml:space="preserve">Taxi from Wellington Domestic Terminal to home </t>
  </si>
  <si>
    <t>New Zealand Customs</t>
  </si>
  <si>
    <t>Christine Stevenson</t>
  </si>
  <si>
    <t>Return Airfare - Wgtn / Napier / Auckland / Wgtn</t>
  </si>
  <si>
    <t>COVID-19 All of Government Response Dinner</t>
  </si>
  <si>
    <t>Government House</t>
  </si>
  <si>
    <t>Attended with Deputy Comptroller Operations</t>
  </si>
  <si>
    <t xml:space="preserve">New Zealand Customs </t>
  </si>
  <si>
    <t>New Zealand Csutoms</t>
  </si>
  <si>
    <t xml:space="preserve">Taxi from home to Wellington Domestic Terminal </t>
  </si>
  <si>
    <t>13 - 14 December 2020</t>
  </si>
  <si>
    <t xml:space="preserve">Taxi from Auckland Domestic Terminal to Cordis Auckland </t>
  </si>
  <si>
    <t xml:space="preserve">Taxi from Wellington Domestic Terminal to MPI </t>
  </si>
  <si>
    <t>Taxi from Wellington Domestic Terminal to Customhouse</t>
  </si>
  <si>
    <t xml:space="preserve">Taxi from home to Wellington Airport </t>
  </si>
  <si>
    <t>Taxi from Wellington Airport to home</t>
  </si>
  <si>
    <t>Napier Medal Ceremony</t>
  </si>
  <si>
    <t>Queenstown Medal Ceremony</t>
  </si>
  <si>
    <t>Back to Business 2021</t>
  </si>
  <si>
    <t>Business NZ</t>
  </si>
  <si>
    <t>IBM Think Summit Leaders Luncheon</t>
  </si>
  <si>
    <t>IBM</t>
  </si>
  <si>
    <t>N/A</t>
  </si>
  <si>
    <t>Airfare - Wgtn / Auckland / Kerikeri / Wellington</t>
  </si>
  <si>
    <t>25 - 26 March 2021</t>
  </si>
  <si>
    <t xml:space="preserve">Return Airfare - Wgtn / New Plymouth </t>
  </si>
  <si>
    <t>10 - 11 June 2021</t>
  </si>
  <si>
    <t xml:space="preserve">Taxi from MPI to Wellington Domestic Terminal </t>
  </si>
  <si>
    <t>Accommodation - 1 night</t>
  </si>
  <si>
    <t>15 - 16 June 2021</t>
  </si>
  <si>
    <t xml:space="preserve">Return Airfare - Wgtn / Christchurch </t>
  </si>
  <si>
    <t xml:space="preserve">Taxi from Christchurch Town Hall to Christchurch Customhouse </t>
  </si>
  <si>
    <t>Nelson Medal Ceremony</t>
  </si>
  <si>
    <t xml:space="preserve">Return Airfare - Wgtn / Nelson </t>
  </si>
  <si>
    <t xml:space="preserve">Meeting with Ports of Auckland  </t>
  </si>
  <si>
    <t xml:space="preserve">Meeting with Ports of Auckland </t>
  </si>
  <si>
    <t>8 - 9 April 2021</t>
  </si>
  <si>
    <t>Taxi from Auckland Domestic Terminal to CAPEC</t>
  </si>
  <si>
    <t xml:space="preserve">Taxi from Wellington Domestic Terminal to Wellington Customhouse </t>
  </si>
  <si>
    <t>Wellington</t>
  </si>
  <si>
    <t>Taxi from the Customhouse to the Treasury</t>
  </si>
  <si>
    <t>Taxi from the Customhouse to the Majestic Centre</t>
  </si>
  <si>
    <t>Auckland</t>
  </si>
  <si>
    <t xml:space="preserve">Wellington </t>
  </si>
  <si>
    <t>Tauranga</t>
  </si>
  <si>
    <t>Wellington / Auckland</t>
  </si>
  <si>
    <t>Wellington / Tauranga</t>
  </si>
  <si>
    <t>Kerikeri</t>
  </si>
  <si>
    <t xml:space="preserve">Christchurch </t>
  </si>
  <si>
    <t>Taxi from the Customhouse to MFAT</t>
  </si>
  <si>
    <t xml:space="preserve">Wellington / Christchurch </t>
  </si>
  <si>
    <t>Wellington / Dunedin</t>
  </si>
  <si>
    <t>Wellington / Kerikeri</t>
  </si>
  <si>
    <t>Wellington / Queenstown</t>
  </si>
  <si>
    <t xml:space="preserve">Return Airfare - Wgtn / Queenstown </t>
  </si>
  <si>
    <t>Wellington / Napier</t>
  </si>
  <si>
    <t xml:space="preserve">Return Airfare - Wgtn / Tauranga </t>
  </si>
  <si>
    <t xml:space="preserve">Wellington / Auckland </t>
  </si>
  <si>
    <t xml:space="preserve">Return Airfare - Wgtn / Napier </t>
  </si>
  <si>
    <t xml:space="preserve">Return Airfare - Wgtn / Timaru </t>
  </si>
  <si>
    <t>Wellington / Timaru</t>
  </si>
  <si>
    <t>Wellington / New Plymouth</t>
  </si>
  <si>
    <t>Wellington / Nelson</t>
  </si>
  <si>
    <t xml:space="preserve">Offline Travel Booking &amp; Ticket Amendment Fee </t>
  </si>
  <si>
    <t>Administration</t>
  </si>
  <si>
    <t>1 - 31 July 2020</t>
  </si>
  <si>
    <t>1 - 31 August 2020</t>
  </si>
  <si>
    <t>1 - 30 September 2020</t>
  </si>
  <si>
    <t>1 - 31 October 2020</t>
  </si>
  <si>
    <t>1 - 31 November 2020</t>
  </si>
  <si>
    <t>1 - 31 December 2020</t>
  </si>
  <si>
    <t>1 - 28 February 2021</t>
  </si>
  <si>
    <t>1 - 31 January 2021</t>
  </si>
  <si>
    <t>1 - 31 March 2021</t>
  </si>
  <si>
    <t>1 - 31 May 2021</t>
  </si>
  <si>
    <t xml:space="preserve">Return Airfare - Wgtn / Timaru / Christchurch / Wgtn </t>
  </si>
  <si>
    <t xml:space="preserve">Wellington / Timaru / Christchurch </t>
  </si>
  <si>
    <t>Site Visit Auckland Customhouse - Service Delivery and Maritime Border Team (Operation Takutai)</t>
  </si>
  <si>
    <t>Taxi from Wellington Domestic Terminal to the Customhouse</t>
  </si>
  <si>
    <t>Rapua II Boat launch with Minister of Customs &amp; Recognition Award - Customs Staff Member</t>
  </si>
  <si>
    <t>Site Visit - Auckland Customhouse Maritime Border Team (Operation Takutai) and ITOC Staff</t>
  </si>
  <si>
    <t xml:space="preserve">Site Visit - Auckland Customhouse - Assurance Team and Thank you COVID-19 Morning Tea for Auckland Customhouse Staff </t>
  </si>
  <si>
    <t>Thank you COVID-19 Morning / Afternoon Teas for International Airport / International Mail Centre and Air Cargo Inspection Facility Staff</t>
  </si>
  <si>
    <t>Attend Customs Staff Member Remembrance Day - Auckland Customhouse</t>
  </si>
  <si>
    <t>Accompanying Minister visiting Sea Cargo Inspection Facility, Auckland Staff - Christmas Morning Tea and Auckland Airport staff</t>
  </si>
  <si>
    <t>Air Cargo Inspection Facility and Auckland Airport Staff - Christmas Morning Tea and Lunch</t>
  </si>
  <si>
    <t>International Customs Day - World Customs Organisation (WCO) Auckland Ceremony and Auckland Airport Site Visit</t>
  </si>
  <si>
    <t xml:space="preserve">Tour of Rayglass Boats and attending the Customs Forum </t>
  </si>
  <si>
    <t xml:space="preserve">Launch of Border Protect information campaign with Minister of Customs &amp; Presentation from the Operations Management Team </t>
  </si>
  <si>
    <t>Site Visit - Maritime Border (Operation Takutai) Timaru Staff / Lyttelton Port Staff / attend Christchurch Medal Ceremony &amp; Visit Christchurch International Airport</t>
  </si>
  <si>
    <t>Site Visit - Maritime Border (Operation Takutai) Timaru Staff / Lyttelton Port Staff / attend Christchurch Medal Ceremony &amp; Visit Christchurch International Terminal</t>
  </si>
  <si>
    <t xml:space="preserve">Site Visit - Maritime Border (Operation Takutai) Bluff Staff </t>
  </si>
  <si>
    <t>Site Visit - Auckland Airport Staff</t>
  </si>
  <si>
    <t>Meeting with Conference of Asia Pacific Express Carriers (CAPEC) / attend thank you lunch to ITOC staff &amp; Meeting with Auckland Airport Chief Executive</t>
  </si>
  <si>
    <t xml:space="preserve">Meeting with Customs Brokers and Freight Forwarders Federation NZ (CBAFF) &amp; Site Visit - Air Cargo Inspection Facility </t>
  </si>
  <si>
    <t xml:space="preserve">NZ's Hui on Countering Terrorism and Violent Extremism &amp; Site Visit - Christchurch Customhouse Staff &amp; Airport Staff </t>
  </si>
  <si>
    <t>Site Visit - New Plymouth Customhouse staff</t>
  </si>
  <si>
    <t xml:space="preserve">Attend Global Pharmaceutical Supply Chain Chief Executives Meeting </t>
  </si>
  <si>
    <t xml:space="preserve">Attend the Economic Chief Executives Meeting </t>
  </si>
  <si>
    <t>Attend Asia-Pacific Economic Cooperation (APEC) - Sub Committee on Customs Procedures</t>
  </si>
  <si>
    <t>Site Visit - Opua (Maritime Border Team (Operation Takutai) and ensuring Managed Isolation and Quarantine Processes)</t>
  </si>
  <si>
    <t>Site Visit - Christchurch - Catch-up with Maritime staff at Christchurch Port and Thank you COVID-19 Morning tea for Christchurch staff</t>
  </si>
  <si>
    <t>Site Visit - Queenstown - Catch-up and Thank you COVID-19 Morning Tea with staff</t>
  </si>
  <si>
    <t>Site Visit - Napier - Catch-up and Thank you COVID-19 Morning Tea with staff</t>
  </si>
  <si>
    <t xml:space="preserve">Site Visit - Tauranga - Catch-up and Thank you COVID-19 Morning Tea with staff </t>
  </si>
  <si>
    <t xml:space="preserve">Site Visit - Auckland Customs Surveillance Team </t>
  </si>
  <si>
    <t>1 - 30 June 2021</t>
  </si>
  <si>
    <t>Mobile Phone</t>
  </si>
  <si>
    <t xml:space="preserve">Monthly Usage - July </t>
  </si>
  <si>
    <t>Monthly Usage - August</t>
  </si>
  <si>
    <t xml:space="preserve">Mobile Phone </t>
  </si>
  <si>
    <t xml:space="preserve">Monthly Usage - September </t>
  </si>
  <si>
    <t>Monthly Usage - October</t>
  </si>
  <si>
    <t xml:space="preserve">Monthly Usage - December </t>
  </si>
  <si>
    <t xml:space="preserve">Monthly Usage - January </t>
  </si>
  <si>
    <t xml:space="preserve">Monthly Usage - February </t>
  </si>
  <si>
    <t xml:space="preserve">Monthly Usage - March </t>
  </si>
  <si>
    <t>Monthly Usage - April</t>
  </si>
  <si>
    <t>Monthly Usage - May</t>
  </si>
  <si>
    <t xml:space="preserve">Monthly Usage - June </t>
  </si>
  <si>
    <t xml:space="preserve">Monthly Plan - August </t>
  </si>
  <si>
    <t xml:space="preserve">Satellite Phone </t>
  </si>
  <si>
    <t>Monthly Plan - July</t>
  </si>
  <si>
    <t xml:space="preserve">Monthly Plan - September </t>
  </si>
  <si>
    <t xml:space="preserve">Monthly Plan - October </t>
  </si>
  <si>
    <t xml:space="preserve">Monthly Plan - November </t>
  </si>
  <si>
    <t xml:space="preserve">Monthly Plan - December </t>
  </si>
  <si>
    <t xml:space="preserve">Monthly Plan - January </t>
  </si>
  <si>
    <t xml:space="preserve">Monthly Plan - February </t>
  </si>
  <si>
    <t xml:space="preserve">Monthly Plan - March </t>
  </si>
  <si>
    <t>Monthly Plan - April</t>
  </si>
  <si>
    <t>Monthly Plan - May</t>
  </si>
  <si>
    <t xml:space="preserve">Monthly Plan - June </t>
  </si>
  <si>
    <t>MBIE</t>
  </si>
  <si>
    <t>Parliament Exhibition Opening - MIQ</t>
  </si>
  <si>
    <t>Attended with Husband</t>
  </si>
  <si>
    <t xml:space="preserve">Annual Hui on Countering Terrorism and Violent Extremism: Reception and Dinner </t>
  </si>
  <si>
    <t>DPMC / University of Canterbury</t>
  </si>
  <si>
    <t>Membership Fee</t>
  </si>
  <si>
    <t>Chartered Accountants Australia and New Zealand (CAANZ) Subscription</t>
  </si>
  <si>
    <t>Government Health and Safety Lead - Officer Development Programme</t>
  </si>
  <si>
    <t xml:space="preserve">Training External Course </t>
  </si>
  <si>
    <t xml:space="preserve">Monthly Usage - November </t>
  </si>
  <si>
    <t>Nelson Medal Ceremony &amp; APEC Business Dialogue Meeting</t>
  </si>
  <si>
    <t>Taxi from Wellington Domestic Terminal to the Majestic Centre</t>
  </si>
  <si>
    <t xml:space="preserve">Taxi from Parliament to home </t>
  </si>
  <si>
    <t>Attend Public Service Day Awards</t>
  </si>
  <si>
    <t xml:space="preserve">Taxi from Christchurch Domestic Terminal to Christchurch Central City </t>
  </si>
  <si>
    <t>Dinner - Farewell for the Governor General</t>
  </si>
  <si>
    <t>Attend Customs Forum at Auckland International Airport</t>
  </si>
  <si>
    <t>Public Service End of Year Celebration</t>
  </si>
  <si>
    <t>Public Service Commission</t>
  </si>
  <si>
    <t>Attended</t>
  </si>
  <si>
    <t>Deputy Chief Executive Finance, Technology and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</si>
</sst>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0.00;[Red]#,##0.00"/>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1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center"/>
      <protection locked="0"/>
    </xf>
    <xf numFmtId="2" fontId="15" fillId="11" borderId="4" xfId="0" applyNumberFormat="1" applyFont="1" applyFill="1" applyBorder="1" applyAlignment="1" applyProtection="1">
      <alignment vertical="center" wrapText="1"/>
      <protection locked="0"/>
    </xf>
    <xf numFmtId="168" fontId="15" fillId="11" borderId="4" xfId="0" applyNumberFormat="1" applyFont="1" applyFill="1" applyBorder="1" applyAlignment="1" applyProtection="1">
      <alignment vertical="center" wrapText="1"/>
      <protection locked="0"/>
    </xf>
    <xf numFmtId="167" fontId="15" fillId="11" borderId="3" xfId="0" applyNumberFormat="1" applyFont="1" applyFill="1" applyBorder="1" applyAlignment="1" applyProtection="1">
      <alignment horizontal="left"/>
      <protection locked="0"/>
    </xf>
    <xf numFmtId="2" fontId="15" fillId="11" borderId="4" xfId="0" applyNumberFormat="1" applyFont="1" applyFill="1" applyBorder="1" applyAlignment="1" applyProtection="1">
      <alignment wrapText="1"/>
      <protection locked="0"/>
    </xf>
    <xf numFmtId="0" fontId="15" fillId="11" borderId="4" xfId="0" applyFont="1" applyFill="1" applyBorder="1" applyAlignment="1" applyProtection="1">
      <alignment wrapText="1"/>
      <protection locked="0"/>
    </xf>
    <xf numFmtId="0" fontId="15" fillId="11" borderId="5" xfId="0" applyFont="1" applyFill="1" applyBorder="1" applyAlignment="1" applyProtection="1">
      <alignment wrapText="1"/>
      <protection locked="0"/>
    </xf>
    <xf numFmtId="4" fontId="15" fillId="11" borderId="4" xfId="0" applyNumberFormat="1" applyFont="1" applyFill="1" applyBorder="1" applyAlignment="1" applyProtection="1">
      <alignment vertical="center" wrapText="1"/>
      <protection locked="0"/>
    </xf>
    <xf numFmtId="0" fontId="15" fillId="11" borderId="4" xfId="0" applyNumberFormat="1" applyFont="1" applyFill="1" applyBorder="1" applyAlignment="1" applyProtection="1">
      <alignment wrapText="1"/>
      <protection locked="0"/>
    </xf>
    <xf numFmtId="167" fontId="15" fillId="11" borderId="3" xfId="0" applyNumberFormat="1" applyFont="1" applyFill="1" applyBorder="1" applyAlignment="1" applyProtection="1">
      <alignment horizontal="left" vertical="center" wrapText="1"/>
      <protection locked="0"/>
    </xf>
    <xf numFmtId="0" fontId="19" fillId="3" borderId="6" xfId="0" applyFont="1" applyFill="1" applyBorder="1" applyAlignment="1" applyProtection="1">
      <alignment vertical="center" wrapText="1"/>
    </xf>
    <xf numFmtId="0" fontId="0" fillId="11" borderId="4" xfId="0" applyFont="1" applyFill="1" applyBorder="1" applyAlignment="1" applyProtection="1">
      <alignment wrapText="1"/>
      <protection locked="0"/>
    </xf>
    <xf numFmtId="0" fontId="0" fillId="11" borderId="5" xfId="0" applyFont="1" applyFill="1" applyBorder="1" applyAlignment="1" applyProtection="1">
      <alignment wrapText="1"/>
      <protection locked="0"/>
    </xf>
    <xf numFmtId="0" fontId="0" fillId="11" borderId="4" xfId="0" applyFont="1" applyFill="1" applyBorder="1" applyAlignment="1" applyProtection="1">
      <alignment horizontal="left" wrapText="1"/>
      <protection locked="0"/>
    </xf>
    <xf numFmtId="0" fontId="15" fillId="11" borderId="4" xfId="0" applyNumberFormat="1" applyFont="1" applyFill="1" applyBorder="1" applyAlignment="1" applyProtection="1">
      <alignment horizontal="left" wrapText="1"/>
      <protection locked="0"/>
    </xf>
    <xf numFmtId="164" fontId="15" fillId="11" borderId="4" xfId="0" applyNumberFormat="1" applyFont="1" applyFill="1" applyBorder="1" applyAlignment="1" applyProtection="1">
      <alignment horizontal="right" wrapText="1"/>
      <protection locked="0"/>
    </xf>
    <xf numFmtId="0" fontId="0" fillId="11" borderId="5" xfId="0" applyFont="1" applyFill="1" applyBorder="1" applyAlignment="1" applyProtection="1">
      <alignment horizontal="left" wrapText="1"/>
      <protection locked="0"/>
    </xf>
    <xf numFmtId="167" fontId="15" fillId="11" borderId="3" xfId="0" applyNumberFormat="1" applyFont="1" applyFill="1" applyBorder="1" applyAlignment="1" applyProtection="1">
      <protection locked="0"/>
    </xf>
    <xf numFmtId="4" fontId="15" fillId="11" borderId="4" xfId="0" applyNumberFormat="1" applyFont="1" applyFill="1" applyBorder="1" applyAlignment="1" applyProtection="1">
      <alignment wrapText="1"/>
      <protection locked="0"/>
    </xf>
    <xf numFmtId="167" fontId="15" fillId="11" borderId="8" xfId="0" applyNumberFormat="1" applyFont="1" applyFill="1" applyBorder="1" applyAlignment="1" applyProtection="1">
      <alignment horizontal="left"/>
      <protection locked="0"/>
    </xf>
    <xf numFmtId="167" fontId="15" fillId="11" borderId="4" xfId="0" applyNumberFormat="1" applyFont="1" applyFill="1" applyBorder="1" applyAlignment="1" applyProtection="1">
      <alignment horizontal="left"/>
      <protection locked="0"/>
    </xf>
    <xf numFmtId="167" fontId="15" fillId="11" borderId="3" xfId="0" applyNumberFormat="1" applyFont="1" applyFill="1" applyBorder="1" applyAlignment="1" applyProtection="1">
      <alignment horizontal="lef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35" fillId="3" borderId="6"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85" zoomScaleNormal="85"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portrait"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94" t="s">
        <v>51</v>
      </c>
      <c r="B1" s="194"/>
      <c r="C1" s="194"/>
      <c r="D1" s="194"/>
      <c r="E1" s="194"/>
      <c r="F1" s="194"/>
      <c r="G1" s="46"/>
      <c r="H1" s="46"/>
      <c r="I1" s="46"/>
      <c r="J1" s="46"/>
      <c r="K1" s="46"/>
    </row>
    <row r="2" spans="1:11" ht="21" customHeight="1" x14ac:dyDescent="0.2">
      <c r="A2" s="4" t="s">
        <v>52</v>
      </c>
      <c r="B2" s="195" t="s">
        <v>198</v>
      </c>
      <c r="C2" s="195"/>
      <c r="D2" s="195"/>
      <c r="E2" s="195"/>
      <c r="F2" s="195"/>
      <c r="G2" s="46"/>
      <c r="H2" s="46"/>
      <c r="I2" s="46"/>
      <c r="J2" s="46"/>
      <c r="K2" s="46"/>
    </row>
    <row r="3" spans="1:11" ht="21" customHeight="1" x14ac:dyDescent="0.2">
      <c r="A3" s="4" t="s">
        <v>53</v>
      </c>
      <c r="B3" s="195" t="s">
        <v>192</v>
      </c>
      <c r="C3" s="195"/>
      <c r="D3" s="195"/>
      <c r="E3" s="195"/>
      <c r="F3" s="195"/>
      <c r="G3" s="46"/>
      <c r="H3" s="46"/>
      <c r="I3" s="46"/>
      <c r="J3" s="46"/>
      <c r="K3" s="46"/>
    </row>
    <row r="4" spans="1:11" ht="21" customHeight="1" x14ac:dyDescent="0.2">
      <c r="A4" s="4" t="s">
        <v>54</v>
      </c>
      <c r="B4" s="196">
        <v>44013</v>
      </c>
      <c r="C4" s="196"/>
      <c r="D4" s="196"/>
      <c r="E4" s="196"/>
      <c r="F4" s="196"/>
      <c r="G4" s="46"/>
      <c r="H4" s="46"/>
      <c r="I4" s="46"/>
      <c r="J4" s="46"/>
      <c r="K4" s="46"/>
    </row>
    <row r="5" spans="1:11" ht="21" customHeight="1" x14ac:dyDescent="0.2">
      <c r="A5" s="4" t="s">
        <v>55</v>
      </c>
      <c r="B5" s="196">
        <v>44377</v>
      </c>
      <c r="C5" s="196"/>
      <c r="D5" s="196"/>
      <c r="E5" s="196"/>
      <c r="F5" s="196"/>
      <c r="G5" s="46"/>
      <c r="H5" s="46"/>
      <c r="I5" s="46"/>
      <c r="J5" s="46"/>
      <c r="K5" s="46"/>
    </row>
    <row r="6" spans="1:11" ht="21" customHeight="1" x14ac:dyDescent="0.2">
      <c r="A6" s="4" t="s">
        <v>56</v>
      </c>
      <c r="B6" s="193" t="str">
        <f>IF(AND(Travel!B7&lt;&gt;A30,Hospitality!B7&lt;&gt;A30,'All other expenses'!B7&lt;&gt;A30,'Gifts and benefits'!B7&lt;&gt;A30),A31,IF(AND(Travel!B7=A30,Hospitality!B7=A30,'All other expenses'!B7=A30,'Gifts and benefits'!B7=A30),A33,A32))</f>
        <v>Data and totals checked on all sheets</v>
      </c>
      <c r="C6" s="193"/>
      <c r="D6" s="193"/>
      <c r="E6" s="193"/>
      <c r="F6" s="193"/>
      <c r="G6" s="34"/>
      <c r="H6" s="46"/>
      <c r="I6" s="46"/>
      <c r="J6" s="46"/>
      <c r="K6" s="46"/>
    </row>
    <row r="7" spans="1:11" ht="21" customHeight="1" x14ac:dyDescent="0.2">
      <c r="A7" s="4" t="s">
        <v>57</v>
      </c>
      <c r="B7" s="192" t="s">
        <v>89</v>
      </c>
      <c r="C7" s="192"/>
      <c r="D7" s="192"/>
      <c r="E7" s="192"/>
      <c r="F7" s="192"/>
      <c r="G7" s="34"/>
      <c r="H7" s="46"/>
      <c r="I7" s="46"/>
      <c r="J7" s="46"/>
      <c r="K7" s="46"/>
    </row>
    <row r="8" spans="1:11" ht="21" customHeight="1" x14ac:dyDescent="0.2">
      <c r="A8" s="4" t="s">
        <v>59</v>
      </c>
      <c r="B8" s="192" t="s">
        <v>343</v>
      </c>
      <c r="C8" s="192"/>
      <c r="D8" s="192"/>
      <c r="E8" s="192"/>
      <c r="F8" s="192"/>
      <c r="G8" s="34"/>
      <c r="H8" s="46"/>
      <c r="I8" s="46"/>
      <c r="J8" s="46"/>
      <c r="K8" s="46"/>
    </row>
    <row r="9" spans="1:11" ht="66.75" customHeight="1" x14ac:dyDescent="0.2">
      <c r="A9" s="191" t="s">
        <v>60</v>
      </c>
      <c r="B9" s="191"/>
      <c r="C9" s="191"/>
      <c r="D9" s="191"/>
      <c r="E9" s="191"/>
      <c r="F9" s="19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23599.444999999996</v>
      </c>
      <c r="C11" s="102" t="str">
        <f>IF(Travel!B6="",A34,Travel!B6)</f>
        <v>Figures include GST (where applicable)</v>
      </c>
      <c r="D11" s="8"/>
      <c r="E11" s="10" t="s">
        <v>66</v>
      </c>
      <c r="F11" s="56">
        <f>'Gifts and benefits'!C26</f>
        <v>7</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benefits'!C27</f>
        <v>5</v>
      </c>
      <c r="G12" s="47"/>
      <c r="H12" s="47"/>
      <c r="I12" s="47"/>
      <c r="J12" s="47"/>
      <c r="K12" s="47"/>
    </row>
    <row r="13" spans="1:11" ht="27.75" customHeight="1" x14ac:dyDescent="0.2">
      <c r="A13" s="10" t="s">
        <v>68</v>
      </c>
      <c r="B13" s="94">
        <f>'All other expenses'!B42</f>
        <v>3143.6700000000014</v>
      </c>
      <c r="C13" s="102" t="str">
        <f>IF('All other expenses'!B6="",A34,'All other expenses'!B6)</f>
        <v>Figures include GST (where applicable)</v>
      </c>
      <c r="D13" s="8"/>
      <c r="E13" s="10" t="s">
        <v>69</v>
      </c>
      <c r="F13" s="56">
        <f>'Gifts and benefits'!C28</f>
        <v>2</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Travel!B153</f>
        <v>22449.019999999997</v>
      </c>
      <c r="C16" s="104" t="str">
        <f>C11</f>
        <v>Figures include GST (where applicable)</v>
      </c>
      <c r="D16" s="59"/>
      <c r="E16" s="8"/>
      <c r="F16" s="60"/>
      <c r="G16" s="46"/>
      <c r="H16" s="46"/>
      <c r="I16" s="46"/>
      <c r="J16" s="46"/>
      <c r="K16" s="46"/>
    </row>
    <row r="17" spans="1:11" ht="27.75" customHeight="1" x14ac:dyDescent="0.2">
      <c r="A17" s="11" t="s">
        <v>72</v>
      </c>
      <c r="B17" s="96">
        <f>Travel!B180</f>
        <v>1150.425</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COUNT(Travel!B26:B152)</f>
        <v>122</v>
      </c>
      <c r="C56" s="111"/>
      <c r="D56" s="111">
        <f>COUNTIF(Travel!D26:D152,"*")</f>
        <v>122</v>
      </c>
      <c r="E56" s="112"/>
      <c r="F56" s="112" t="b">
        <f>MIN(B56,D56)=MAX(B56,D56)</f>
        <v>1</v>
      </c>
    </row>
    <row r="57" spans="1:11" hidden="1" x14ac:dyDescent="0.2">
      <c r="A57" s="122"/>
      <c r="B57" s="111">
        <f>COUNT(Travel!B157:B179)</f>
        <v>15</v>
      </c>
      <c r="C57" s="111"/>
      <c r="D57" s="111">
        <f>COUNTIF(Travel!D157:D179,"*")</f>
        <v>15</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expenses'!B11:B41)</f>
        <v>26</v>
      </c>
      <c r="C59" s="112"/>
      <c r="D59" s="112">
        <f>COUNTIF('All other expenses'!D11:D41,"*")</f>
        <v>26</v>
      </c>
      <c r="E59" s="112"/>
      <c r="F59" s="112" t="b">
        <f>MIN(B59,D59)=MAX(B59,D59)</f>
        <v>1</v>
      </c>
    </row>
    <row r="60" spans="1:11" hidden="1" x14ac:dyDescent="0.2">
      <c r="A60" s="123" t="s">
        <v>108</v>
      </c>
      <c r="B60" s="113">
        <f>COUNTIF('Gifts and benefits'!B11:B25,"*")</f>
        <v>7</v>
      </c>
      <c r="C60" s="113">
        <f>COUNTIF('Gifts and benefits'!C11:C25,"*")</f>
        <v>7</v>
      </c>
      <c r="D60" s="113"/>
      <c r="E60" s="113">
        <f>COUNTA('Gifts and benefits'!E11:E25)</f>
        <v>7</v>
      </c>
      <c r="F60" s="114"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91"/>
  <sheetViews>
    <sheetView tabSelected="1" topLeftCell="A148" zoomScale="90" zoomScaleNormal="90" workbookViewId="0">
      <selection activeCell="B162" sqref="B162"/>
    </sheetView>
  </sheetViews>
  <sheetFormatPr defaultColWidth="0" defaultRowHeight="12.75" zeroHeight="1" x14ac:dyDescent="0.2"/>
  <cols>
    <col min="1" max="1" width="23.7109375" style="16" customWidth="1"/>
    <col min="2" max="2" width="14.28515625" style="16" customWidth="1"/>
    <col min="3" max="3" width="116.5703125" style="16" customWidth="1"/>
    <col min="4" max="4" width="56" style="16" customWidth="1"/>
    <col min="5" max="5" width="31.1406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94" t="s">
        <v>109</v>
      </c>
      <c r="B1" s="194"/>
      <c r="C1" s="194"/>
      <c r="D1" s="194"/>
      <c r="E1" s="194"/>
      <c r="F1" s="46"/>
    </row>
    <row r="2" spans="1:6" ht="21" customHeight="1" x14ac:dyDescent="0.2">
      <c r="A2" s="4" t="s">
        <v>52</v>
      </c>
      <c r="B2" s="197" t="s">
        <v>191</v>
      </c>
      <c r="C2" s="197"/>
      <c r="D2" s="197"/>
      <c r="E2" s="197"/>
      <c r="F2" s="46"/>
    </row>
    <row r="3" spans="1:6" ht="21" customHeight="1" x14ac:dyDescent="0.2">
      <c r="A3" s="4" t="s">
        <v>110</v>
      </c>
      <c r="B3" s="197" t="s">
        <v>192</v>
      </c>
      <c r="C3" s="197"/>
      <c r="D3" s="197"/>
      <c r="E3" s="197"/>
      <c r="F3" s="46"/>
    </row>
    <row r="4" spans="1:6" ht="21" customHeight="1" x14ac:dyDescent="0.2">
      <c r="A4" s="4" t="s">
        <v>111</v>
      </c>
      <c r="B4" s="197">
        <v>44013</v>
      </c>
      <c r="C4" s="197"/>
      <c r="D4" s="197"/>
      <c r="E4" s="197"/>
      <c r="F4" s="46"/>
    </row>
    <row r="5" spans="1:6" ht="21" customHeight="1" x14ac:dyDescent="0.2">
      <c r="A5" s="4" t="s">
        <v>112</v>
      </c>
      <c r="B5" s="197">
        <v>44377</v>
      </c>
      <c r="C5" s="197"/>
      <c r="D5" s="197"/>
      <c r="E5" s="197"/>
      <c r="F5" s="46"/>
    </row>
    <row r="6" spans="1:6" ht="21" customHeight="1" x14ac:dyDescent="0.2">
      <c r="A6" s="4" t="s">
        <v>113</v>
      </c>
      <c r="B6" s="192" t="s">
        <v>80</v>
      </c>
      <c r="C6" s="192"/>
      <c r="D6" s="192"/>
      <c r="E6" s="192"/>
      <c r="F6" s="46"/>
    </row>
    <row r="7" spans="1:6" ht="21" customHeight="1" x14ac:dyDescent="0.2">
      <c r="A7" s="4" t="s">
        <v>56</v>
      </c>
      <c r="B7" s="192" t="s">
        <v>83</v>
      </c>
      <c r="C7" s="192"/>
      <c r="D7" s="192"/>
      <c r="E7" s="192"/>
      <c r="F7" s="46"/>
    </row>
    <row r="8" spans="1:6" ht="36" customHeight="1" x14ac:dyDescent="0.2">
      <c r="A8" s="200" t="s">
        <v>114</v>
      </c>
      <c r="B8" s="201"/>
      <c r="C8" s="201"/>
      <c r="D8" s="201"/>
      <c r="E8" s="201"/>
      <c r="F8" s="22"/>
    </row>
    <row r="9" spans="1:6" ht="36" customHeight="1" x14ac:dyDescent="0.2">
      <c r="A9" s="202" t="s">
        <v>115</v>
      </c>
      <c r="B9" s="203"/>
      <c r="C9" s="203"/>
      <c r="D9" s="203"/>
      <c r="E9" s="203"/>
      <c r="F9" s="22"/>
    </row>
    <row r="10" spans="1:6" ht="24.75" customHeight="1" x14ac:dyDescent="0.2">
      <c r="A10" s="199" t="s">
        <v>116</v>
      </c>
      <c r="B10" s="204"/>
      <c r="C10" s="199"/>
      <c r="D10" s="199"/>
      <c r="E10" s="19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98" t="str">
        <f>IF('Summary and sign-off'!F55='Summary and sign-off'!F54,'Summary and sign-off'!A51,'Summary and sign-off'!A50)</f>
        <v>Check - each entry provides sufficient information</v>
      </c>
      <c r="E22" s="198"/>
      <c r="F22" s="46"/>
    </row>
    <row r="23" spans="1:6" ht="10.5" customHeight="1" x14ac:dyDescent="0.2">
      <c r="A23" s="27"/>
      <c r="B23" s="22"/>
      <c r="C23" s="27"/>
      <c r="D23" s="27"/>
      <c r="E23" s="27"/>
      <c r="F23" s="27"/>
    </row>
    <row r="24" spans="1:6" ht="24.75" customHeight="1" x14ac:dyDescent="0.2">
      <c r="A24" s="199" t="s">
        <v>123</v>
      </c>
      <c r="B24" s="199"/>
      <c r="C24" s="199"/>
      <c r="D24" s="199"/>
      <c r="E24" s="199"/>
      <c r="F24" s="47"/>
    </row>
    <row r="25" spans="1:6" ht="27" customHeight="1" x14ac:dyDescent="0.2">
      <c r="A25" s="35" t="s">
        <v>117</v>
      </c>
      <c r="B25" s="35" t="s">
        <v>62</v>
      </c>
      <c r="C25" s="35" t="s">
        <v>124</v>
      </c>
      <c r="D25" s="35" t="s">
        <v>120</v>
      </c>
      <c r="E25" s="35" t="s">
        <v>121</v>
      </c>
      <c r="F25" s="48"/>
    </row>
    <row r="26" spans="1:6" s="87" customFormat="1" ht="17.25" customHeight="1" x14ac:dyDescent="0.2">
      <c r="A26" s="172">
        <v>44025</v>
      </c>
      <c r="B26" s="177">
        <v>46.23</v>
      </c>
      <c r="C26" s="174" t="s">
        <v>187</v>
      </c>
      <c r="D26" s="174" t="s">
        <v>170</v>
      </c>
      <c r="E26" s="175" t="s">
        <v>229</v>
      </c>
      <c r="F26" s="1"/>
    </row>
    <row r="27" spans="1:6" s="87" customFormat="1" ht="17.25" customHeight="1" x14ac:dyDescent="0.2">
      <c r="A27" s="172">
        <v>44025</v>
      </c>
      <c r="B27" s="177">
        <v>507.73</v>
      </c>
      <c r="C27" s="174" t="s">
        <v>187</v>
      </c>
      <c r="D27" s="174" t="s">
        <v>169</v>
      </c>
      <c r="E27" s="175" t="s">
        <v>242</v>
      </c>
      <c r="F27" s="1"/>
    </row>
    <row r="28" spans="1:6" s="87" customFormat="1" ht="16.5" customHeight="1" x14ac:dyDescent="0.2">
      <c r="A28" s="172">
        <v>44025</v>
      </c>
      <c r="B28" s="177">
        <v>28.78</v>
      </c>
      <c r="C28" s="174" t="s">
        <v>187</v>
      </c>
      <c r="D28" s="174" t="s">
        <v>171</v>
      </c>
      <c r="E28" s="175" t="s">
        <v>229</v>
      </c>
      <c r="F28" s="1"/>
    </row>
    <row r="29" spans="1:6" s="87" customFormat="1" ht="17.25" customHeight="1" x14ac:dyDescent="0.2">
      <c r="A29" s="172">
        <v>44029</v>
      </c>
      <c r="B29" s="177">
        <v>53.62</v>
      </c>
      <c r="C29" s="174" t="s">
        <v>172</v>
      </c>
      <c r="D29" s="174" t="s">
        <v>170</v>
      </c>
      <c r="E29" s="175" t="s">
        <v>233</v>
      </c>
      <c r="F29" s="1"/>
    </row>
    <row r="30" spans="1:6" s="87" customFormat="1" ht="15.75" customHeight="1" x14ac:dyDescent="0.2">
      <c r="A30" s="172">
        <v>44029</v>
      </c>
      <c r="B30" s="173">
        <v>657.8</v>
      </c>
      <c r="C30" s="174" t="s">
        <v>172</v>
      </c>
      <c r="D30" s="174" t="s">
        <v>173</v>
      </c>
      <c r="E30" s="175" t="s">
        <v>235</v>
      </c>
      <c r="F30" s="1"/>
    </row>
    <row r="31" spans="1:6" s="87" customFormat="1" ht="30" customHeight="1" x14ac:dyDescent="0.2">
      <c r="A31" s="172">
        <v>44029</v>
      </c>
      <c r="B31" s="177">
        <v>82.05</v>
      </c>
      <c r="C31" s="174" t="s">
        <v>172</v>
      </c>
      <c r="D31" s="174" t="s">
        <v>174</v>
      </c>
      <c r="E31" s="175" t="s">
        <v>232</v>
      </c>
      <c r="F31" s="1"/>
    </row>
    <row r="32" spans="1:6" s="87" customFormat="1" ht="29.25" customHeight="1" x14ac:dyDescent="0.2">
      <c r="A32" s="172">
        <v>44029</v>
      </c>
      <c r="B32" s="177">
        <v>99.38</v>
      </c>
      <c r="C32" s="174" t="s">
        <v>172</v>
      </c>
      <c r="D32" s="174" t="s">
        <v>175</v>
      </c>
      <c r="E32" s="175" t="s">
        <v>232</v>
      </c>
      <c r="F32" s="1"/>
    </row>
    <row r="33" spans="1:6" s="87" customFormat="1" ht="20.25" customHeight="1" x14ac:dyDescent="0.2">
      <c r="A33" s="172">
        <v>44029</v>
      </c>
      <c r="B33" s="177">
        <v>47.15</v>
      </c>
      <c r="C33" s="174" t="s">
        <v>172</v>
      </c>
      <c r="D33" s="174" t="s">
        <v>171</v>
      </c>
      <c r="E33" s="175" t="s">
        <v>229</v>
      </c>
      <c r="F33" s="1"/>
    </row>
    <row r="34" spans="1:6" s="87" customFormat="1" ht="18.75" customHeight="1" x14ac:dyDescent="0.2">
      <c r="A34" s="172">
        <v>44036</v>
      </c>
      <c r="B34" s="187">
        <v>57.1</v>
      </c>
      <c r="C34" s="174" t="s">
        <v>176</v>
      </c>
      <c r="D34" s="174" t="s">
        <v>170</v>
      </c>
      <c r="E34" s="175" t="s">
        <v>229</v>
      </c>
      <c r="F34" s="1"/>
    </row>
    <row r="35" spans="1:6" s="87" customFormat="1" ht="15.75" customHeight="1" x14ac:dyDescent="0.2">
      <c r="A35" s="172">
        <v>44036</v>
      </c>
      <c r="B35" s="177">
        <v>478.02</v>
      </c>
      <c r="C35" s="174" t="s">
        <v>176</v>
      </c>
      <c r="D35" s="174" t="s">
        <v>177</v>
      </c>
      <c r="E35" s="175" t="s">
        <v>236</v>
      </c>
      <c r="F35" s="1"/>
    </row>
    <row r="36" spans="1:6" s="87" customFormat="1" ht="28.5" customHeight="1" x14ac:dyDescent="0.2">
      <c r="A36" s="172">
        <v>44036</v>
      </c>
      <c r="B36" s="177">
        <v>262.87</v>
      </c>
      <c r="C36" s="174" t="s">
        <v>176</v>
      </c>
      <c r="D36" s="174" t="s">
        <v>178</v>
      </c>
      <c r="E36" s="175" t="s">
        <v>234</v>
      </c>
      <c r="F36" s="1"/>
    </row>
    <row r="37" spans="1:6" s="87" customFormat="1" ht="18.75" customHeight="1" x14ac:dyDescent="0.2">
      <c r="A37" s="172">
        <v>44036</v>
      </c>
      <c r="B37" s="177">
        <v>48.19</v>
      </c>
      <c r="C37" s="174" t="s">
        <v>176</v>
      </c>
      <c r="D37" s="174" t="s">
        <v>171</v>
      </c>
      <c r="E37" s="175" t="s">
        <v>229</v>
      </c>
      <c r="F37" s="1"/>
    </row>
    <row r="38" spans="1:6" s="87" customFormat="1" ht="16.5" customHeight="1" x14ac:dyDescent="0.2">
      <c r="A38" s="172">
        <v>44043</v>
      </c>
      <c r="B38" s="177">
        <v>46.23</v>
      </c>
      <c r="C38" s="174" t="s">
        <v>181</v>
      </c>
      <c r="D38" s="174" t="s">
        <v>170</v>
      </c>
      <c r="E38" s="175" t="s">
        <v>229</v>
      </c>
      <c r="F38" s="1"/>
    </row>
    <row r="39" spans="1:6" s="87" customFormat="1" ht="18" customHeight="1" x14ac:dyDescent="0.2">
      <c r="A39" s="172">
        <v>44043</v>
      </c>
      <c r="B39" s="177">
        <v>654.14</v>
      </c>
      <c r="C39" s="174" t="s">
        <v>181</v>
      </c>
      <c r="D39" s="174" t="s">
        <v>179</v>
      </c>
      <c r="E39" s="175" t="s">
        <v>240</v>
      </c>
      <c r="F39" s="1"/>
    </row>
    <row r="40" spans="1:6" s="87" customFormat="1" ht="18.75" customHeight="1" x14ac:dyDescent="0.2">
      <c r="A40" s="172">
        <v>44043</v>
      </c>
      <c r="B40" s="177">
        <v>47.15</v>
      </c>
      <c r="C40" s="174" t="s">
        <v>181</v>
      </c>
      <c r="D40" s="174" t="s">
        <v>171</v>
      </c>
      <c r="E40" s="175" t="s">
        <v>229</v>
      </c>
      <c r="F40" s="1"/>
    </row>
    <row r="41" spans="1:6" s="87" customFormat="1" ht="15.75" customHeight="1" x14ac:dyDescent="0.2">
      <c r="A41" s="172">
        <v>44050</v>
      </c>
      <c r="B41" s="177">
        <v>862.96</v>
      </c>
      <c r="C41" s="174" t="s">
        <v>180</v>
      </c>
      <c r="D41" s="174" t="s">
        <v>182</v>
      </c>
      <c r="E41" s="175" t="s">
        <v>241</v>
      </c>
      <c r="F41" s="1"/>
    </row>
    <row r="42" spans="1:6" s="87" customFormat="1" ht="16.5" customHeight="1" x14ac:dyDescent="0.2">
      <c r="A42" s="172">
        <v>44050</v>
      </c>
      <c r="B42" s="177">
        <v>43.86</v>
      </c>
      <c r="C42" s="174" t="s">
        <v>180</v>
      </c>
      <c r="D42" s="174" t="s">
        <v>183</v>
      </c>
      <c r="E42" s="175" t="s">
        <v>229</v>
      </c>
      <c r="F42" s="1"/>
    </row>
    <row r="43" spans="1:6" s="87" customFormat="1" ht="16.5" customHeight="1" x14ac:dyDescent="0.2">
      <c r="A43" s="172">
        <v>44077</v>
      </c>
      <c r="B43" s="173">
        <v>43</v>
      </c>
      <c r="C43" s="174" t="s">
        <v>185</v>
      </c>
      <c r="D43" s="174" t="s">
        <v>170</v>
      </c>
      <c r="E43" s="175" t="s">
        <v>229</v>
      </c>
      <c r="F43" s="1"/>
    </row>
    <row r="44" spans="1:6" s="87" customFormat="1" ht="18" customHeight="1" x14ac:dyDescent="0.2">
      <c r="A44" s="172" t="s">
        <v>184</v>
      </c>
      <c r="B44" s="177">
        <v>546.71</v>
      </c>
      <c r="C44" s="174" t="s">
        <v>185</v>
      </c>
      <c r="D44" s="174" t="s">
        <v>189</v>
      </c>
      <c r="E44" s="175" t="s">
        <v>235</v>
      </c>
      <c r="F44" s="1"/>
    </row>
    <row r="45" spans="1:6" s="87" customFormat="1" ht="16.5" customHeight="1" x14ac:dyDescent="0.2">
      <c r="A45" s="172">
        <v>44077</v>
      </c>
      <c r="B45" s="177">
        <v>235.65</v>
      </c>
      <c r="C45" s="174" t="s">
        <v>185</v>
      </c>
      <c r="D45" s="174" t="s">
        <v>186</v>
      </c>
      <c r="E45" s="175" t="s">
        <v>232</v>
      </c>
      <c r="F45" s="1"/>
    </row>
    <row r="46" spans="1:6" s="87" customFormat="1" ht="17.25" customHeight="1" x14ac:dyDescent="0.2">
      <c r="A46" s="172">
        <v>44078</v>
      </c>
      <c r="B46" s="173">
        <v>87.4</v>
      </c>
      <c r="C46" s="174" t="s">
        <v>185</v>
      </c>
      <c r="D46" s="174" t="s">
        <v>188</v>
      </c>
      <c r="E46" s="175" t="s">
        <v>232</v>
      </c>
      <c r="F46" s="1"/>
    </row>
    <row r="47" spans="1:6" s="87" customFormat="1" ht="18" customHeight="1" x14ac:dyDescent="0.2">
      <c r="A47" s="172">
        <v>44078</v>
      </c>
      <c r="B47" s="177">
        <v>56.44</v>
      </c>
      <c r="C47" s="174" t="s">
        <v>185</v>
      </c>
      <c r="D47" s="174" t="s">
        <v>171</v>
      </c>
      <c r="E47" s="175" t="s">
        <v>229</v>
      </c>
      <c r="F47" s="1"/>
    </row>
    <row r="48" spans="1:6" s="87" customFormat="1" ht="18" customHeight="1" x14ac:dyDescent="0.2">
      <c r="A48" s="172">
        <v>44081</v>
      </c>
      <c r="B48" s="187">
        <v>43</v>
      </c>
      <c r="C48" s="174" t="s">
        <v>270</v>
      </c>
      <c r="D48" s="174" t="s">
        <v>170</v>
      </c>
      <c r="E48" s="175" t="s">
        <v>229</v>
      </c>
      <c r="F48" s="1"/>
    </row>
    <row r="49" spans="1:6" s="87" customFormat="1" ht="15.75" customHeight="1" x14ac:dyDescent="0.2">
      <c r="A49" s="172">
        <v>44081</v>
      </c>
      <c r="B49" s="177">
        <v>546.71</v>
      </c>
      <c r="C49" s="174" t="s">
        <v>270</v>
      </c>
      <c r="D49" s="174" t="s">
        <v>173</v>
      </c>
      <c r="E49" s="175" t="s">
        <v>235</v>
      </c>
      <c r="F49" s="1"/>
    </row>
    <row r="50" spans="1:6" s="87" customFormat="1" ht="27.75" customHeight="1" x14ac:dyDescent="0.2">
      <c r="A50" s="172">
        <v>44081</v>
      </c>
      <c r="B50" s="187">
        <v>76.33</v>
      </c>
      <c r="C50" s="174" t="s">
        <v>270</v>
      </c>
      <c r="D50" s="174" t="s">
        <v>174</v>
      </c>
      <c r="E50" s="175" t="s">
        <v>232</v>
      </c>
      <c r="F50" s="1"/>
    </row>
    <row r="51" spans="1:6" s="87" customFormat="1" ht="29.25" customHeight="1" x14ac:dyDescent="0.2">
      <c r="A51" s="172">
        <v>44081</v>
      </c>
      <c r="B51" s="187">
        <v>73.099999999999994</v>
      </c>
      <c r="C51" s="174" t="s">
        <v>270</v>
      </c>
      <c r="D51" s="174" t="s">
        <v>175</v>
      </c>
      <c r="E51" s="175" t="s">
        <v>232</v>
      </c>
      <c r="F51" s="1"/>
    </row>
    <row r="52" spans="1:6" s="87" customFormat="1" ht="18" customHeight="1" x14ac:dyDescent="0.2">
      <c r="A52" s="172">
        <v>44081</v>
      </c>
      <c r="B52" s="173">
        <v>43</v>
      </c>
      <c r="C52" s="174" t="s">
        <v>270</v>
      </c>
      <c r="D52" s="174" t="s">
        <v>171</v>
      </c>
      <c r="E52" s="175" t="s">
        <v>229</v>
      </c>
      <c r="F52" s="1"/>
    </row>
    <row r="53" spans="1:6" s="87" customFormat="1" ht="18" customHeight="1" x14ac:dyDescent="0.2">
      <c r="A53" s="172">
        <v>44099</v>
      </c>
      <c r="B53" s="173">
        <v>43</v>
      </c>
      <c r="C53" s="174" t="s">
        <v>267</v>
      </c>
      <c r="D53" s="174" t="s">
        <v>170</v>
      </c>
      <c r="E53" s="175" t="s">
        <v>229</v>
      </c>
      <c r="F53" s="1"/>
    </row>
    <row r="54" spans="1:6" s="87" customFormat="1" ht="18.75" customHeight="1" x14ac:dyDescent="0.2">
      <c r="A54" s="172">
        <v>44099</v>
      </c>
      <c r="B54" s="173">
        <v>513.37</v>
      </c>
      <c r="C54" s="174" t="s">
        <v>267</v>
      </c>
      <c r="D54" s="174" t="s">
        <v>173</v>
      </c>
      <c r="E54" s="175" t="s">
        <v>235</v>
      </c>
      <c r="F54" s="1"/>
    </row>
    <row r="55" spans="1:6" s="87" customFormat="1" ht="26.25" customHeight="1" x14ac:dyDescent="0.2">
      <c r="A55" s="172">
        <v>44099</v>
      </c>
      <c r="B55" s="173">
        <v>73.099999999999994</v>
      </c>
      <c r="C55" s="174" t="s">
        <v>267</v>
      </c>
      <c r="D55" s="174" t="s">
        <v>174</v>
      </c>
      <c r="E55" s="175" t="s">
        <v>232</v>
      </c>
      <c r="F55" s="1"/>
    </row>
    <row r="56" spans="1:6" s="87" customFormat="1" ht="15.75" customHeight="1" x14ac:dyDescent="0.2">
      <c r="A56" s="172">
        <v>44099</v>
      </c>
      <c r="B56" s="173">
        <v>48.59</v>
      </c>
      <c r="C56" s="174" t="s">
        <v>267</v>
      </c>
      <c r="D56" s="174" t="s">
        <v>171</v>
      </c>
      <c r="E56" s="175" t="s">
        <v>229</v>
      </c>
      <c r="F56" s="1"/>
    </row>
    <row r="57" spans="1:6" s="87" customFormat="1" ht="17.25" customHeight="1" x14ac:dyDescent="0.2">
      <c r="A57" s="172">
        <v>44106</v>
      </c>
      <c r="B57" s="173">
        <v>43</v>
      </c>
      <c r="C57" s="174" t="s">
        <v>290</v>
      </c>
      <c r="D57" s="174" t="s">
        <v>170</v>
      </c>
      <c r="E57" s="175" t="s">
        <v>229</v>
      </c>
      <c r="F57" s="1"/>
    </row>
    <row r="58" spans="1:6" s="87" customFormat="1" ht="17.25" customHeight="1" x14ac:dyDescent="0.2">
      <c r="A58" s="172">
        <v>44106</v>
      </c>
      <c r="B58" s="173">
        <v>324.13</v>
      </c>
      <c r="C58" s="174" t="s">
        <v>290</v>
      </c>
      <c r="D58" s="174" t="s">
        <v>169</v>
      </c>
      <c r="E58" s="175" t="s">
        <v>242</v>
      </c>
      <c r="F58" s="1"/>
    </row>
    <row r="59" spans="1:6" s="87" customFormat="1" ht="20.25" customHeight="1" x14ac:dyDescent="0.2">
      <c r="A59" s="172">
        <v>44106</v>
      </c>
      <c r="B59" s="173">
        <v>43</v>
      </c>
      <c r="C59" s="174" t="s">
        <v>290</v>
      </c>
      <c r="D59" s="174" t="s">
        <v>190</v>
      </c>
      <c r="E59" s="175" t="s">
        <v>229</v>
      </c>
      <c r="F59" s="1"/>
    </row>
    <row r="60" spans="1:6" s="87" customFormat="1" ht="21" customHeight="1" x14ac:dyDescent="0.2">
      <c r="A60" s="172">
        <v>44120</v>
      </c>
      <c r="B60" s="173">
        <v>43</v>
      </c>
      <c r="C60" s="174" t="s">
        <v>271</v>
      </c>
      <c r="D60" s="174" t="s">
        <v>170</v>
      </c>
      <c r="E60" s="175" t="s">
        <v>229</v>
      </c>
      <c r="F60" s="1"/>
    </row>
    <row r="61" spans="1:6" s="87" customFormat="1" ht="21.75" customHeight="1" x14ac:dyDescent="0.2">
      <c r="A61" s="172">
        <v>44120</v>
      </c>
      <c r="B61" s="173">
        <v>466.22</v>
      </c>
      <c r="C61" s="174" t="s">
        <v>271</v>
      </c>
      <c r="D61" s="174" t="s">
        <v>173</v>
      </c>
      <c r="E61" s="175" t="s">
        <v>235</v>
      </c>
      <c r="F61" s="1"/>
    </row>
    <row r="62" spans="1:6" s="87" customFormat="1" ht="29.25" customHeight="1" x14ac:dyDescent="0.2">
      <c r="A62" s="172">
        <v>44120</v>
      </c>
      <c r="B62" s="173">
        <v>76.33</v>
      </c>
      <c r="C62" s="174" t="s">
        <v>271</v>
      </c>
      <c r="D62" s="174" t="s">
        <v>174</v>
      </c>
      <c r="E62" s="175" t="s">
        <v>232</v>
      </c>
      <c r="F62" s="1"/>
    </row>
    <row r="63" spans="1:6" s="87" customFormat="1" ht="27.75" customHeight="1" x14ac:dyDescent="0.2">
      <c r="A63" s="172">
        <v>44120</v>
      </c>
      <c r="B63" s="173">
        <v>73.099999999999994</v>
      </c>
      <c r="C63" s="174" t="s">
        <v>271</v>
      </c>
      <c r="D63" s="174" t="s">
        <v>175</v>
      </c>
      <c r="E63" s="175" t="s">
        <v>232</v>
      </c>
      <c r="F63" s="1"/>
    </row>
    <row r="64" spans="1:6" s="87" customFormat="1" ht="18" customHeight="1" x14ac:dyDescent="0.2">
      <c r="A64" s="172">
        <v>44120</v>
      </c>
      <c r="B64" s="173">
        <v>43</v>
      </c>
      <c r="C64" s="174" t="s">
        <v>271</v>
      </c>
      <c r="D64" s="174" t="s">
        <v>203</v>
      </c>
      <c r="E64" s="175" t="s">
        <v>229</v>
      </c>
      <c r="F64" s="1"/>
    </row>
    <row r="65" spans="1:6" s="87" customFormat="1" x14ac:dyDescent="0.2">
      <c r="A65" s="172">
        <v>44124</v>
      </c>
      <c r="B65" s="173">
        <v>43</v>
      </c>
      <c r="C65" s="174" t="s">
        <v>272</v>
      </c>
      <c r="D65" s="174" t="s">
        <v>170</v>
      </c>
      <c r="E65" s="175" t="s">
        <v>229</v>
      </c>
      <c r="F65" s="1"/>
    </row>
    <row r="66" spans="1:6" s="87" customFormat="1" x14ac:dyDescent="0.2">
      <c r="A66" s="172">
        <v>44124</v>
      </c>
      <c r="B66" s="173">
        <v>301.60000000000002</v>
      </c>
      <c r="C66" s="174" t="s">
        <v>272</v>
      </c>
      <c r="D66" s="174" t="s">
        <v>189</v>
      </c>
      <c r="E66" s="175" t="s">
        <v>235</v>
      </c>
      <c r="F66" s="1"/>
    </row>
    <row r="67" spans="1:6" s="87" customFormat="1" ht="20.25" customHeight="1" x14ac:dyDescent="0.2">
      <c r="A67" s="172">
        <v>44124</v>
      </c>
      <c r="B67" s="173">
        <v>43</v>
      </c>
      <c r="C67" s="174" t="s">
        <v>272</v>
      </c>
      <c r="D67" s="174" t="s">
        <v>171</v>
      </c>
      <c r="E67" s="175" t="s">
        <v>229</v>
      </c>
      <c r="F67" s="1"/>
    </row>
    <row r="68" spans="1:6" s="87" customFormat="1" ht="18" customHeight="1" x14ac:dyDescent="0.2">
      <c r="A68" s="172">
        <v>44127</v>
      </c>
      <c r="B68" s="173">
        <v>43</v>
      </c>
      <c r="C68" s="174" t="s">
        <v>290</v>
      </c>
      <c r="D68" s="174" t="s">
        <v>170</v>
      </c>
      <c r="E68" s="175" t="s">
        <v>229</v>
      </c>
      <c r="F68" s="1"/>
    </row>
    <row r="69" spans="1:6" s="87" customFormat="1" ht="21" customHeight="1" x14ac:dyDescent="0.2">
      <c r="A69" s="172">
        <v>44127</v>
      </c>
      <c r="B69" s="173">
        <v>754.68</v>
      </c>
      <c r="C69" s="174" t="s">
        <v>290</v>
      </c>
      <c r="D69" s="174" t="s">
        <v>169</v>
      </c>
      <c r="E69" s="175" t="s">
        <v>242</v>
      </c>
      <c r="F69" s="1"/>
    </row>
    <row r="70" spans="1:6" s="87" customFormat="1" ht="15.75" customHeight="1" x14ac:dyDescent="0.2">
      <c r="A70" s="172">
        <v>44127</v>
      </c>
      <c r="B70" s="173">
        <v>46.98</v>
      </c>
      <c r="C70" s="174" t="s">
        <v>290</v>
      </c>
      <c r="D70" s="174" t="s">
        <v>171</v>
      </c>
      <c r="E70" s="175" t="s">
        <v>229</v>
      </c>
      <c r="F70" s="1"/>
    </row>
    <row r="71" spans="1:6" s="87" customFormat="1" ht="17.25" customHeight="1" x14ac:dyDescent="0.2">
      <c r="A71" s="172">
        <v>44137</v>
      </c>
      <c r="B71" s="173">
        <v>43</v>
      </c>
      <c r="C71" s="174" t="s">
        <v>273</v>
      </c>
      <c r="D71" s="174" t="s">
        <v>171</v>
      </c>
      <c r="E71" s="175" t="s">
        <v>229</v>
      </c>
      <c r="F71" s="1"/>
    </row>
    <row r="72" spans="1:6" s="87" customFormat="1" ht="15.75" customHeight="1" x14ac:dyDescent="0.2">
      <c r="A72" s="172">
        <v>44137</v>
      </c>
      <c r="B72" s="173">
        <v>310.95999999999998</v>
      </c>
      <c r="C72" s="174" t="s">
        <v>273</v>
      </c>
      <c r="D72" s="174" t="s">
        <v>173</v>
      </c>
      <c r="E72" s="175" t="s">
        <v>235</v>
      </c>
      <c r="F72" s="1"/>
    </row>
    <row r="73" spans="1:6" s="87" customFormat="1" ht="30" customHeight="1" x14ac:dyDescent="0.2">
      <c r="A73" s="172">
        <v>44137</v>
      </c>
      <c r="B73" s="173">
        <v>76.33</v>
      </c>
      <c r="C73" s="174" t="s">
        <v>273</v>
      </c>
      <c r="D73" s="174" t="s">
        <v>174</v>
      </c>
      <c r="E73" s="175" t="s">
        <v>232</v>
      </c>
      <c r="F73" s="1"/>
    </row>
    <row r="74" spans="1:6" s="87" customFormat="1" ht="18.75" customHeight="1" x14ac:dyDescent="0.2">
      <c r="A74" s="172">
        <v>44141</v>
      </c>
      <c r="B74" s="173">
        <v>356.96</v>
      </c>
      <c r="C74" s="174" t="s">
        <v>291</v>
      </c>
      <c r="D74" s="174" t="s">
        <v>220</v>
      </c>
      <c r="E74" s="175" t="s">
        <v>240</v>
      </c>
      <c r="F74" s="1"/>
    </row>
    <row r="75" spans="1:6" s="87" customFormat="1" ht="20.25" customHeight="1" x14ac:dyDescent="0.2">
      <c r="A75" s="172">
        <v>44141</v>
      </c>
      <c r="B75" s="173">
        <v>57.09</v>
      </c>
      <c r="C75" s="174" t="s">
        <v>291</v>
      </c>
      <c r="D75" s="174" t="s">
        <v>171</v>
      </c>
      <c r="E75" s="175" t="s">
        <v>229</v>
      </c>
      <c r="F75" s="1"/>
    </row>
    <row r="76" spans="1:6" s="87" customFormat="1" ht="19.5" customHeight="1" x14ac:dyDescent="0.2">
      <c r="A76" s="172">
        <v>44144</v>
      </c>
      <c r="B76" s="173">
        <v>43</v>
      </c>
      <c r="C76" s="174" t="s">
        <v>292</v>
      </c>
      <c r="D76" s="174" t="s">
        <v>170</v>
      </c>
      <c r="E76" s="175" t="s">
        <v>229</v>
      </c>
      <c r="F76" s="1"/>
    </row>
    <row r="77" spans="1:6" s="87" customFormat="1" ht="17.25" customHeight="1" x14ac:dyDescent="0.2">
      <c r="A77" s="172">
        <v>44144</v>
      </c>
      <c r="B77" s="173">
        <v>356.81</v>
      </c>
      <c r="C77" s="174" t="s">
        <v>292</v>
      </c>
      <c r="D77" s="174" t="s">
        <v>244</v>
      </c>
      <c r="E77" s="175" t="s">
        <v>243</v>
      </c>
      <c r="F77" s="1"/>
    </row>
    <row r="78" spans="1:6" s="87" customFormat="1" ht="15.75" customHeight="1" x14ac:dyDescent="0.2">
      <c r="A78" s="172">
        <v>44161</v>
      </c>
      <c r="B78" s="173">
        <v>48.81</v>
      </c>
      <c r="C78" s="174" t="s">
        <v>293</v>
      </c>
      <c r="D78" s="174" t="s">
        <v>170</v>
      </c>
      <c r="E78" s="175" t="s">
        <v>229</v>
      </c>
      <c r="F78" s="1"/>
    </row>
    <row r="79" spans="1:6" s="87" customFormat="1" ht="15.75" customHeight="1" x14ac:dyDescent="0.2">
      <c r="A79" s="172">
        <v>44161</v>
      </c>
      <c r="B79" s="173">
        <v>415.35</v>
      </c>
      <c r="C79" s="174" t="s">
        <v>293</v>
      </c>
      <c r="D79" s="174" t="s">
        <v>193</v>
      </c>
      <c r="E79" s="175" t="s">
        <v>245</v>
      </c>
      <c r="F79" s="1"/>
    </row>
    <row r="80" spans="1:6" s="87" customFormat="1" ht="15.75" customHeight="1" x14ac:dyDescent="0.2">
      <c r="A80" s="172">
        <v>44161</v>
      </c>
      <c r="B80" s="173">
        <v>46.23</v>
      </c>
      <c r="C80" s="174" t="s">
        <v>293</v>
      </c>
      <c r="D80" s="174" t="s">
        <v>171</v>
      </c>
      <c r="E80" s="175" t="s">
        <v>229</v>
      </c>
      <c r="F80" s="1"/>
    </row>
    <row r="81" spans="1:6" s="87" customFormat="1" ht="15.75" customHeight="1" x14ac:dyDescent="0.2">
      <c r="A81" s="172">
        <v>44169</v>
      </c>
      <c r="B81" s="173">
        <v>43</v>
      </c>
      <c r="C81" s="174" t="s">
        <v>339</v>
      </c>
      <c r="D81" s="174" t="s">
        <v>170</v>
      </c>
      <c r="E81" s="175" t="s">
        <v>229</v>
      </c>
      <c r="F81" s="1"/>
    </row>
    <row r="82" spans="1:6" s="87" customFormat="1" ht="16.5" customHeight="1" x14ac:dyDescent="0.2">
      <c r="A82" s="172">
        <v>44169</v>
      </c>
      <c r="B82" s="173">
        <v>708.41</v>
      </c>
      <c r="C82" s="174" t="s">
        <v>339</v>
      </c>
      <c r="D82" s="174" t="s">
        <v>173</v>
      </c>
      <c r="E82" s="175" t="s">
        <v>235</v>
      </c>
      <c r="F82" s="1"/>
    </row>
    <row r="83" spans="1:6" s="87" customFormat="1" ht="15.75" customHeight="1" x14ac:dyDescent="0.2">
      <c r="A83" s="172">
        <v>44169</v>
      </c>
      <c r="B83" s="173">
        <v>43</v>
      </c>
      <c r="C83" s="174" t="s">
        <v>339</v>
      </c>
      <c r="D83" s="174" t="s">
        <v>202</v>
      </c>
      <c r="E83" s="175" t="s">
        <v>229</v>
      </c>
      <c r="F83" s="1"/>
    </row>
    <row r="84" spans="1:6" s="87" customFormat="1" ht="17.25" customHeight="1" x14ac:dyDescent="0.2">
      <c r="A84" s="172" t="s">
        <v>200</v>
      </c>
      <c r="B84" s="173">
        <v>302.99</v>
      </c>
      <c r="C84" s="174" t="s">
        <v>274</v>
      </c>
      <c r="D84" s="174" t="s">
        <v>173</v>
      </c>
      <c r="E84" s="175" t="s">
        <v>235</v>
      </c>
      <c r="F84" s="1"/>
    </row>
    <row r="85" spans="1:6" s="87" customFormat="1" ht="18" customHeight="1" x14ac:dyDescent="0.2">
      <c r="A85" s="172">
        <v>44178</v>
      </c>
      <c r="B85" s="173">
        <v>84.28</v>
      </c>
      <c r="C85" s="174" t="s">
        <v>274</v>
      </c>
      <c r="D85" s="174" t="s">
        <v>201</v>
      </c>
      <c r="E85" s="175" t="s">
        <v>232</v>
      </c>
      <c r="F85" s="1"/>
    </row>
    <row r="86" spans="1:6" s="87" customFormat="1" ht="15.75" customHeight="1" x14ac:dyDescent="0.2">
      <c r="A86" s="172">
        <v>44178</v>
      </c>
      <c r="B86" s="173">
        <v>280</v>
      </c>
      <c r="C86" s="174" t="s">
        <v>274</v>
      </c>
      <c r="D86" s="174" t="s">
        <v>186</v>
      </c>
      <c r="E86" s="175" t="s">
        <v>232</v>
      </c>
      <c r="F86" s="1"/>
    </row>
    <row r="87" spans="1:6" s="87" customFormat="1" ht="17.25" customHeight="1" x14ac:dyDescent="0.2">
      <c r="A87" s="172">
        <v>44179</v>
      </c>
      <c r="B87" s="173">
        <v>43</v>
      </c>
      <c r="C87" s="174" t="s">
        <v>274</v>
      </c>
      <c r="D87" s="174" t="s">
        <v>268</v>
      </c>
      <c r="E87" s="175" t="s">
        <v>229</v>
      </c>
      <c r="F87" s="1"/>
    </row>
    <row r="88" spans="1:6" s="87" customFormat="1" ht="15.75" customHeight="1" x14ac:dyDescent="0.2">
      <c r="A88" s="172">
        <v>44183</v>
      </c>
      <c r="B88" s="173">
        <v>43</v>
      </c>
      <c r="C88" s="174" t="s">
        <v>275</v>
      </c>
      <c r="D88" s="174" t="s">
        <v>170</v>
      </c>
      <c r="E88" s="175" t="s">
        <v>229</v>
      </c>
      <c r="F88" s="1"/>
    </row>
    <row r="89" spans="1:6" s="87" customFormat="1" ht="16.5" customHeight="1" x14ac:dyDescent="0.2">
      <c r="A89" s="172">
        <v>44183</v>
      </c>
      <c r="B89" s="173">
        <v>275.23</v>
      </c>
      <c r="C89" s="174" t="s">
        <v>275</v>
      </c>
      <c r="D89" s="174" t="s">
        <v>173</v>
      </c>
      <c r="E89" s="175" t="s">
        <v>235</v>
      </c>
      <c r="F89" s="1"/>
    </row>
    <row r="90" spans="1:6" s="87" customFormat="1" ht="17.25" customHeight="1" x14ac:dyDescent="0.2">
      <c r="A90" s="172">
        <v>44183</v>
      </c>
      <c r="B90" s="173">
        <v>43</v>
      </c>
      <c r="C90" s="174" t="s">
        <v>275</v>
      </c>
      <c r="D90" s="174" t="s">
        <v>171</v>
      </c>
      <c r="E90" s="175" t="s">
        <v>229</v>
      </c>
      <c r="F90" s="1"/>
    </row>
    <row r="91" spans="1:6" s="87" customFormat="1" ht="16.5" customHeight="1" x14ac:dyDescent="0.2">
      <c r="A91" s="172">
        <v>44186</v>
      </c>
      <c r="B91" s="173">
        <v>43</v>
      </c>
      <c r="C91" s="174" t="s">
        <v>294</v>
      </c>
      <c r="D91" s="174" t="s">
        <v>170</v>
      </c>
      <c r="E91" s="175" t="s">
        <v>229</v>
      </c>
      <c r="F91" s="1"/>
    </row>
    <row r="92" spans="1:6" s="87" customFormat="1" ht="17.25" customHeight="1" x14ac:dyDescent="0.2">
      <c r="A92" s="172">
        <v>44186</v>
      </c>
      <c r="B92" s="173">
        <v>462.74</v>
      </c>
      <c r="C92" s="174" t="s">
        <v>294</v>
      </c>
      <c r="D92" s="174" t="s">
        <v>246</v>
      </c>
      <c r="E92" s="175" t="s">
        <v>236</v>
      </c>
      <c r="F92" s="1"/>
    </row>
    <row r="93" spans="1:6" s="87" customFormat="1" ht="18.75" customHeight="1" x14ac:dyDescent="0.2">
      <c r="A93" s="172">
        <v>44186</v>
      </c>
      <c r="B93" s="173">
        <v>43</v>
      </c>
      <c r="C93" s="174" t="s">
        <v>294</v>
      </c>
      <c r="D93" s="174" t="s">
        <v>171</v>
      </c>
      <c r="E93" s="175" t="s">
        <v>229</v>
      </c>
      <c r="F93" s="1"/>
    </row>
    <row r="94" spans="1:6" s="87" customFormat="1" ht="18" customHeight="1" x14ac:dyDescent="0.2">
      <c r="A94" s="172">
        <v>44225</v>
      </c>
      <c r="B94" s="173">
        <v>43</v>
      </c>
      <c r="C94" s="174" t="s">
        <v>276</v>
      </c>
      <c r="D94" s="174" t="s">
        <v>204</v>
      </c>
      <c r="E94" s="175" t="s">
        <v>229</v>
      </c>
      <c r="F94" s="1"/>
    </row>
    <row r="95" spans="1:6" s="87" customFormat="1" ht="18" customHeight="1" x14ac:dyDescent="0.2">
      <c r="A95" s="172">
        <v>44225</v>
      </c>
      <c r="B95" s="173">
        <v>347.77</v>
      </c>
      <c r="C95" s="174" t="s">
        <v>276</v>
      </c>
      <c r="D95" s="174" t="s">
        <v>173</v>
      </c>
      <c r="E95" s="175" t="s">
        <v>247</v>
      </c>
      <c r="F95" s="1"/>
    </row>
    <row r="96" spans="1:6" s="87" customFormat="1" ht="26.25" customHeight="1" x14ac:dyDescent="0.2">
      <c r="A96" s="172">
        <v>44225</v>
      </c>
      <c r="B96" s="173">
        <v>76.33</v>
      </c>
      <c r="C96" s="174" t="s">
        <v>276</v>
      </c>
      <c r="D96" s="174" t="s">
        <v>174</v>
      </c>
      <c r="E96" s="175" t="s">
        <v>232</v>
      </c>
      <c r="F96" s="1"/>
    </row>
    <row r="97" spans="1:6" s="87" customFormat="1" ht="27" customHeight="1" x14ac:dyDescent="0.2">
      <c r="A97" s="172">
        <v>44225</v>
      </c>
      <c r="B97" s="173">
        <v>87.4</v>
      </c>
      <c r="C97" s="174" t="s">
        <v>276</v>
      </c>
      <c r="D97" s="174" t="s">
        <v>175</v>
      </c>
      <c r="E97" s="175" t="s">
        <v>232</v>
      </c>
      <c r="F97" s="1"/>
    </row>
    <row r="98" spans="1:6" s="87" customFormat="1" ht="19.5" customHeight="1" x14ac:dyDescent="0.2">
      <c r="A98" s="172">
        <v>44225</v>
      </c>
      <c r="B98" s="173">
        <v>43</v>
      </c>
      <c r="C98" s="174" t="s">
        <v>276</v>
      </c>
      <c r="D98" s="174" t="s">
        <v>205</v>
      </c>
      <c r="E98" s="175" t="s">
        <v>229</v>
      </c>
      <c r="F98" s="1"/>
    </row>
    <row r="99" spans="1:6" s="87" customFormat="1" ht="15.75" customHeight="1" x14ac:dyDescent="0.2">
      <c r="A99" s="172">
        <v>44239</v>
      </c>
      <c r="B99" s="173">
        <v>43</v>
      </c>
      <c r="C99" s="174" t="s">
        <v>277</v>
      </c>
      <c r="D99" s="174" t="s">
        <v>204</v>
      </c>
      <c r="E99" s="175" t="s">
        <v>229</v>
      </c>
      <c r="F99" s="1"/>
    </row>
    <row r="100" spans="1:6" s="87" customFormat="1" ht="15.75" customHeight="1" x14ac:dyDescent="0.2">
      <c r="A100" s="172">
        <v>44239</v>
      </c>
      <c r="B100" s="173">
        <v>425.97</v>
      </c>
      <c r="C100" s="174" t="s">
        <v>277</v>
      </c>
      <c r="D100" s="174" t="s">
        <v>173</v>
      </c>
      <c r="E100" s="175" t="s">
        <v>235</v>
      </c>
      <c r="F100" s="1"/>
    </row>
    <row r="101" spans="1:6" s="87" customFormat="1" ht="15" customHeight="1" x14ac:dyDescent="0.2">
      <c r="A101" s="172">
        <v>44239</v>
      </c>
      <c r="B101" s="173">
        <v>51.82</v>
      </c>
      <c r="C101" s="174" t="s">
        <v>277</v>
      </c>
      <c r="D101" s="174" t="s">
        <v>205</v>
      </c>
      <c r="E101" s="175" t="s">
        <v>229</v>
      </c>
      <c r="F101" s="1"/>
    </row>
    <row r="102" spans="1:6" s="87" customFormat="1" ht="15" customHeight="1" x14ac:dyDescent="0.2">
      <c r="A102" s="172">
        <v>44265</v>
      </c>
      <c r="B102" s="173">
        <v>48.27</v>
      </c>
      <c r="C102" s="174" t="s">
        <v>224</v>
      </c>
      <c r="D102" s="174" t="s">
        <v>204</v>
      </c>
      <c r="E102" s="175" t="s">
        <v>229</v>
      </c>
      <c r="F102" s="1"/>
    </row>
    <row r="103" spans="1:6" s="87" customFormat="1" ht="15.75" customHeight="1" x14ac:dyDescent="0.2">
      <c r="A103" s="172">
        <v>44265</v>
      </c>
      <c r="B103" s="173">
        <v>430.56</v>
      </c>
      <c r="C103" s="174" t="s">
        <v>225</v>
      </c>
      <c r="D103" s="174" t="s">
        <v>173</v>
      </c>
      <c r="E103" s="175" t="s">
        <v>235</v>
      </c>
      <c r="F103" s="1"/>
    </row>
    <row r="104" spans="1:6" s="87" customFormat="1" ht="15.75" customHeight="1" x14ac:dyDescent="0.2">
      <c r="A104" s="172">
        <v>44265</v>
      </c>
      <c r="B104" s="173">
        <v>43</v>
      </c>
      <c r="C104" s="174" t="s">
        <v>225</v>
      </c>
      <c r="D104" s="174" t="s">
        <v>205</v>
      </c>
      <c r="E104" s="175" t="s">
        <v>229</v>
      </c>
      <c r="F104" s="1"/>
    </row>
    <row r="105" spans="1:6" s="87" customFormat="1" ht="15" customHeight="1" x14ac:dyDescent="0.2">
      <c r="A105" s="172">
        <v>44274</v>
      </c>
      <c r="B105" s="173">
        <v>47.95</v>
      </c>
      <c r="C105" s="174" t="s">
        <v>206</v>
      </c>
      <c r="D105" s="174" t="s">
        <v>170</v>
      </c>
      <c r="E105" s="175" t="s">
        <v>229</v>
      </c>
      <c r="F105" s="1"/>
    </row>
    <row r="106" spans="1:6" s="87" customFormat="1" ht="17.25" customHeight="1" x14ac:dyDescent="0.2">
      <c r="A106" s="172">
        <v>44274</v>
      </c>
      <c r="B106" s="173">
        <v>286.07</v>
      </c>
      <c r="C106" s="174" t="s">
        <v>206</v>
      </c>
      <c r="D106" s="174" t="s">
        <v>248</v>
      </c>
      <c r="E106" s="175" t="s">
        <v>245</v>
      </c>
      <c r="F106" s="1"/>
    </row>
    <row r="107" spans="1:6" s="87" customFormat="1" ht="18" customHeight="1" x14ac:dyDescent="0.2">
      <c r="A107" s="188">
        <v>44274</v>
      </c>
      <c r="B107" s="173">
        <v>45.26</v>
      </c>
      <c r="C107" s="174" t="s">
        <v>206</v>
      </c>
      <c r="D107" s="174" t="s">
        <v>171</v>
      </c>
      <c r="E107" s="175" t="s">
        <v>229</v>
      </c>
      <c r="F107" s="1"/>
    </row>
    <row r="108" spans="1:6" s="87" customFormat="1" ht="18" customHeight="1" x14ac:dyDescent="0.2">
      <c r="A108" s="189" t="s">
        <v>214</v>
      </c>
      <c r="B108" s="173">
        <v>829.27</v>
      </c>
      <c r="C108" s="174" t="s">
        <v>278</v>
      </c>
      <c r="D108" s="174" t="s">
        <v>213</v>
      </c>
      <c r="E108" s="175" t="s">
        <v>242</v>
      </c>
      <c r="F108" s="1"/>
    </row>
    <row r="109" spans="1:6" s="87" customFormat="1" ht="17.25" customHeight="1" x14ac:dyDescent="0.2">
      <c r="A109" s="188">
        <v>44280</v>
      </c>
      <c r="B109" s="173">
        <v>265</v>
      </c>
      <c r="C109" s="174" t="s">
        <v>278</v>
      </c>
      <c r="D109" s="174" t="s">
        <v>186</v>
      </c>
      <c r="E109" s="175" t="s">
        <v>237</v>
      </c>
      <c r="F109" s="1"/>
    </row>
    <row r="110" spans="1:6" s="87" customFormat="1" ht="15.75" customHeight="1" x14ac:dyDescent="0.2">
      <c r="A110" s="172">
        <v>44286</v>
      </c>
      <c r="B110" s="173">
        <v>320.16000000000003</v>
      </c>
      <c r="C110" s="174" t="s">
        <v>207</v>
      </c>
      <c r="D110" s="174" t="s">
        <v>244</v>
      </c>
      <c r="E110" s="175" t="s">
        <v>243</v>
      </c>
      <c r="F110" s="1"/>
    </row>
    <row r="111" spans="1:6" s="87" customFormat="1" ht="29.25" customHeight="1" x14ac:dyDescent="0.2">
      <c r="A111" s="172">
        <v>44294</v>
      </c>
      <c r="B111" s="173">
        <v>43</v>
      </c>
      <c r="C111" s="174" t="s">
        <v>280</v>
      </c>
      <c r="D111" s="174" t="s">
        <v>170</v>
      </c>
      <c r="E111" s="175" t="s">
        <v>229</v>
      </c>
      <c r="F111" s="1"/>
    </row>
    <row r="112" spans="1:6" s="87" customFormat="1" ht="27" customHeight="1" x14ac:dyDescent="0.2">
      <c r="A112" s="172" t="s">
        <v>226</v>
      </c>
      <c r="B112" s="173">
        <v>349.32</v>
      </c>
      <c r="C112" s="174" t="s">
        <v>279</v>
      </c>
      <c r="D112" s="174" t="s">
        <v>265</v>
      </c>
      <c r="E112" s="175" t="s">
        <v>266</v>
      </c>
      <c r="F112" s="1"/>
    </row>
    <row r="113" spans="1:6" s="87" customFormat="1" ht="28.5" customHeight="1" x14ac:dyDescent="0.2">
      <c r="A113" s="172">
        <v>44294</v>
      </c>
      <c r="B113" s="173">
        <v>195</v>
      </c>
      <c r="C113" s="174" t="s">
        <v>279</v>
      </c>
      <c r="D113" s="174" t="s">
        <v>218</v>
      </c>
      <c r="E113" s="175" t="s">
        <v>238</v>
      </c>
      <c r="F113" s="1"/>
    </row>
    <row r="114" spans="1:6" s="87" customFormat="1" ht="29.25" customHeight="1" x14ac:dyDescent="0.2">
      <c r="A114" s="172">
        <v>44295</v>
      </c>
      <c r="B114" s="173">
        <v>76.22</v>
      </c>
      <c r="C114" s="174" t="s">
        <v>279</v>
      </c>
      <c r="D114" s="174" t="s">
        <v>190</v>
      </c>
      <c r="E114" s="175" t="s">
        <v>229</v>
      </c>
      <c r="F114" s="1"/>
    </row>
    <row r="115" spans="1:6" s="87" customFormat="1" ht="15.75" customHeight="1" x14ac:dyDescent="0.2">
      <c r="A115" s="172">
        <v>44307</v>
      </c>
      <c r="B115" s="173">
        <v>42.89</v>
      </c>
      <c r="C115" s="174" t="s">
        <v>281</v>
      </c>
      <c r="D115" s="174" t="s">
        <v>199</v>
      </c>
      <c r="E115" s="175" t="s">
        <v>229</v>
      </c>
      <c r="F115" s="1"/>
    </row>
    <row r="116" spans="1:6" s="87" customFormat="1" ht="18" customHeight="1" x14ac:dyDescent="0.2">
      <c r="A116" s="172">
        <v>44307</v>
      </c>
      <c r="B116" s="173">
        <v>526.09</v>
      </c>
      <c r="C116" s="174" t="s">
        <v>281</v>
      </c>
      <c r="D116" s="174" t="s">
        <v>249</v>
      </c>
      <c r="E116" s="175" t="s">
        <v>250</v>
      </c>
      <c r="F116" s="1"/>
    </row>
    <row r="117" spans="1:6" s="87" customFormat="1" ht="15.75" customHeight="1" x14ac:dyDescent="0.2">
      <c r="A117" s="172">
        <v>44309</v>
      </c>
      <c r="B117" s="173">
        <v>43</v>
      </c>
      <c r="C117" s="174" t="s">
        <v>282</v>
      </c>
      <c r="D117" s="174" t="s">
        <v>170</v>
      </c>
      <c r="E117" s="175" t="s">
        <v>229</v>
      </c>
      <c r="F117" s="1"/>
    </row>
    <row r="118" spans="1:6" s="87" customFormat="1" ht="18" customHeight="1" x14ac:dyDescent="0.2">
      <c r="A118" s="172">
        <v>44309</v>
      </c>
      <c r="B118" s="173">
        <v>593.75</v>
      </c>
      <c r="C118" s="174" t="s">
        <v>282</v>
      </c>
      <c r="D118" s="174" t="s">
        <v>173</v>
      </c>
      <c r="E118" s="175" t="s">
        <v>235</v>
      </c>
      <c r="F118" s="1"/>
    </row>
    <row r="119" spans="1:6" s="87" customFormat="1" ht="19.5" customHeight="1" x14ac:dyDescent="0.2">
      <c r="A119" s="172">
        <v>44309</v>
      </c>
      <c r="B119" s="173">
        <v>37.200000000000003</v>
      </c>
      <c r="C119" s="174" t="s">
        <v>282</v>
      </c>
      <c r="D119" s="174" t="s">
        <v>171</v>
      </c>
      <c r="E119" s="175" t="s">
        <v>229</v>
      </c>
      <c r="F119" s="1"/>
    </row>
    <row r="120" spans="1:6" s="1" customFormat="1" ht="30.75" customHeight="1" x14ac:dyDescent="0.2">
      <c r="A120" s="190">
        <v>44316</v>
      </c>
      <c r="B120" s="173">
        <v>43.65</v>
      </c>
      <c r="C120" s="174" t="s">
        <v>283</v>
      </c>
      <c r="D120" s="174" t="s">
        <v>199</v>
      </c>
      <c r="E120" s="175" t="s">
        <v>229</v>
      </c>
    </row>
    <row r="121" spans="1:6" s="1" customFormat="1" ht="25.5" x14ac:dyDescent="0.2">
      <c r="A121" s="190">
        <v>44316</v>
      </c>
      <c r="B121" s="173">
        <v>214.69</v>
      </c>
      <c r="C121" s="174" t="s">
        <v>283</v>
      </c>
      <c r="D121" s="174" t="s">
        <v>189</v>
      </c>
      <c r="E121" s="175" t="s">
        <v>235</v>
      </c>
    </row>
    <row r="122" spans="1:6" s="1" customFormat="1" ht="27.75" customHeight="1" x14ac:dyDescent="0.2">
      <c r="A122" s="190">
        <v>44316</v>
      </c>
      <c r="B122" s="173">
        <v>27.95</v>
      </c>
      <c r="C122" s="174" t="s">
        <v>283</v>
      </c>
      <c r="D122" s="174" t="s">
        <v>227</v>
      </c>
      <c r="E122" s="175" t="s">
        <v>232</v>
      </c>
    </row>
    <row r="123" spans="1:6" s="1" customFormat="1" ht="30" customHeight="1" x14ac:dyDescent="0.2">
      <c r="A123" s="190">
        <v>44316</v>
      </c>
      <c r="B123" s="173">
        <v>78.48</v>
      </c>
      <c r="C123" s="174" t="s">
        <v>283</v>
      </c>
      <c r="D123" s="174" t="s">
        <v>175</v>
      </c>
      <c r="E123" s="175" t="s">
        <v>232</v>
      </c>
    </row>
    <row r="124" spans="1:6" s="1" customFormat="1" ht="30" customHeight="1" x14ac:dyDescent="0.2">
      <c r="A124" s="190">
        <v>44316</v>
      </c>
      <c r="B124" s="173">
        <v>45.04</v>
      </c>
      <c r="C124" s="174" t="s">
        <v>283</v>
      </c>
      <c r="D124" s="174" t="s">
        <v>228</v>
      </c>
      <c r="E124" s="175" t="s">
        <v>229</v>
      </c>
    </row>
    <row r="125" spans="1:6" s="87" customFormat="1" ht="15.75" customHeight="1" x14ac:dyDescent="0.2">
      <c r="A125" s="172">
        <v>44323</v>
      </c>
      <c r="B125" s="173">
        <v>43.65</v>
      </c>
      <c r="C125" s="174" t="s">
        <v>284</v>
      </c>
      <c r="D125" s="174" t="s">
        <v>170</v>
      </c>
      <c r="E125" s="175" t="s">
        <v>229</v>
      </c>
      <c r="F125" s="1"/>
    </row>
    <row r="126" spans="1:6" s="87" customFormat="1" ht="18" customHeight="1" x14ac:dyDescent="0.2">
      <c r="A126" s="172">
        <v>44323</v>
      </c>
      <c r="B126" s="173">
        <v>278.35000000000002</v>
      </c>
      <c r="C126" s="174" t="s">
        <v>284</v>
      </c>
      <c r="D126" s="174" t="s">
        <v>173</v>
      </c>
      <c r="E126" s="175" t="s">
        <v>247</v>
      </c>
      <c r="F126" s="1"/>
    </row>
    <row r="127" spans="1:6" s="87" customFormat="1" ht="28.5" customHeight="1" x14ac:dyDescent="0.2">
      <c r="A127" s="172">
        <v>44323</v>
      </c>
      <c r="B127" s="173">
        <v>76.33</v>
      </c>
      <c r="C127" s="174" t="s">
        <v>284</v>
      </c>
      <c r="D127" s="174" t="s">
        <v>174</v>
      </c>
      <c r="E127" s="175" t="s">
        <v>232</v>
      </c>
      <c r="F127" s="1"/>
    </row>
    <row r="128" spans="1:6" s="87" customFormat="1" ht="29.25" customHeight="1" x14ac:dyDescent="0.2">
      <c r="A128" s="172">
        <v>44323</v>
      </c>
      <c r="B128" s="173">
        <v>85.57</v>
      </c>
      <c r="C128" s="174" t="s">
        <v>284</v>
      </c>
      <c r="D128" s="174" t="s">
        <v>175</v>
      </c>
      <c r="E128" s="175" t="s">
        <v>232</v>
      </c>
      <c r="F128" s="1"/>
    </row>
    <row r="129" spans="1:6" s="87" customFormat="1" ht="17.25" customHeight="1" x14ac:dyDescent="0.2">
      <c r="A129" s="172">
        <v>44323</v>
      </c>
      <c r="B129" s="173">
        <v>43.97</v>
      </c>
      <c r="C129" s="174" t="s">
        <v>284</v>
      </c>
      <c r="D129" s="174" t="s">
        <v>171</v>
      </c>
      <c r="E129" s="175" t="s">
        <v>229</v>
      </c>
      <c r="F129" s="1"/>
    </row>
    <row r="130" spans="1:6" s="87" customFormat="1" ht="17.25" customHeight="1" x14ac:dyDescent="0.2">
      <c r="A130" s="172">
        <v>44337</v>
      </c>
      <c r="B130" s="173">
        <v>43.65</v>
      </c>
      <c r="C130" s="174" t="s">
        <v>295</v>
      </c>
      <c r="D130" s="174" t="s">
        <v>170</v>
      </c>
      <c r="E130" s="175" t="s">
        <v>229</v>
      </c>
      <c r="F130" s="1"/>
    </row>
    <row r="131" spans="1:6" s="87" customFormat="1" ht="16.5" customHeight="1" x14ac:dyDescent="0.2">
      <c r="A131" s="172">
        <v>44337</v>
      </c>
      <c r="B131" s="173">
        <v>393.3</v>
      </c>
      <c r="C131" s="174" t="s">
        <v>295</v>
      </c>
      <c r="D131" s="174" t="s">
        <v>173</v>
      </c>
      <c r="E131" s="175" t="s">
        <v>247</v>
      </c>
      <c r="F131" s="1"/>
    </row>
    <row r="132" spans="1:6" s="87" customFormat="1" ht="28.5" customHeight="1" x14ac:dyDescent="0.2">
      <c r="A132" s="172">
        <v>44337</v>
      </c>
      <c r="B132" s="173">
        <v>73.099999999999994</v>
      </c>
      <c r="C132" s="174" t="s">
        <v>295</v>
      </c>
      <c r="D132" s="174" t="s">
        <v>175</v>
      </c>
      <c r="E132" s="175" t="s">
        <v>232</v>
      </c>
      <c r="F132" s="1"/>
    </row>
    <row r="133" spans="1:6" s="87" customFormat="1" ht="18" customHeight="1" x14ac:dyDescent="0.2">
      <c r="A133" s="172">
        <v>44337</v>
      </c>
      <c r="B133" s="173">
        <v>49.34</v>
      </c>
      <c r="C133" s="174" t="s">
        <v>295</v>
      </c>
      <c r="D133" s="174" t="s">
        <v>171</v>
      </c>
      <c r="E133" s="175" t="s">
        <v>229</v>
      </c>
      <c r="F133" s="1"/>
    </row>
    <row r="134" spans="1:6" s="87" customFormat="1" ht="20.25" customHeight="1" x14ac:dyDescent="0.2">
      <c r="A134" s="172">
        <v>44344</v>
      </c>
      <c r="B134" s="173">
        <v>48.27</v>
      </c>
      <c r="C134" s="174" t="s">
        <v>286</v>
      </c>
      <c r="D134" s="174" t="s">
        <v>199</v>
      </c>
      <c r="E134" s="175" t="s">
        <v>229</v>
      </c>
      <c r="F134" s="1"/>
    </row>
    <row r="135" spans="1:6" s="87" customFormat="1" ht="15.75" customHeight="1" x14ac:dyDescent="0.2">
      <c r="A135" s="172">
        <v>44344</v>
      </c>
      <c r="B135" s="173">
        <v>354.76</v>
      </c>
      <c r="C135" s="174" t="s">
        <v>286</v>
      </c>
      <c r="D135" s="174" t="s">
        <v>215</v>
      </c>
      <c r="E135" s="175" t="s">
        <v>251</v>
      </c>
      <c r="F135" s="1"/>
    </row>
    <row r="136" spans="1:6" s="87" customFormat="1" ht="19.5" customHeight="1" x14ac:dyDescent="0.2">
      <c r="A136" s="172">
        <v>44344</v>
      </c>
      <c r="B136" s="173">
        <v>57.3</v>
      </c>
      <c r="C136" s="174" t="s">
        <v>286</v>
      </c>
      <c r="D136" s="174" t="s">
        <v>171</v>
      </c>
      <c r="E136" s="175" t="s">
        <v>229</v>
      </c>
      <c r="F136" s="1"/>
    </row>
    <row r="137" spans="1:6" s="87" customFormat="1" ht="19.5" customHeight="1" x14ac:dyDescent="0.2">
      <c r="A137" s="172">
        <v>44357</v>
      </c>
      <c r="B137" s="173">
        <v>57.94</v>
      </c>
      <c r="C137" s="174" t="s">
        <v>269</v>
      </c>
      <c r="D137" s="174" t="s">
        <v>217</v>
      </c>
      <c r="E137" s="175" t="s">
        <v>229</v>
      </c>
      <c r="F137" s="1"/>
    </row>
    <row r="138" spans="1:6" s="87" customFormat="1" ht="18.75" customHeight="1" x14ac:dyDescent="0.2">
      <c r="A138" s="172" t="s">
        <v>216</v>
      </c>
      <c r="B138" s="173">
        <v>518.70000000000005</v>
      </c>
      <c r="C138" s="174" t="s">
        <v>269</v>
      </c>
      <c r="D138" s="174" t="s">
        <v>173</v>
      </c>
      <c r="E138" s="175" t="s">
        <v>235</v>
      </c>
      <c r="F138" s="1"/>
    </row>
    <row r="139" spans="1:6" s="87" customFormat="1" ht="18.75" customHeight="1" x14ac:dyDescent="0.2">
      <c r="A139" s="172">
        <v>44357</v>
      </c>
      <c r="B139" s="173">
        <v>271.14999999999998</v>
      </c>
      <c r="C139" s="174" t="s">
        <v>269</v>
      </c>
      <c r="D139" s="174" t="s">
        <v>218</v>
      </c>
      <c r="E139" s="175" t="s">
        <v>232</v>
      </c>
      <c r="F139" s="1"/>
    </row>
    <row r="140" spans="1:6" s="87" customFormat="1" ht="16.5" customHeight="1" x14ac:dyDescent="0.2">
      <c r="A140" s="172">
        <v>44358</v>
      </c>
      <c r="B140" s="173">
        <v>57.19</v>
      </c>
      <c r="C140" s="174" t="s">
        <v>269</v>
      </c>
      <c r="D140" s="174" t="s">
        <v>171</v>
      </c>
      <c r="E140" s="175" t="s">
        <v>229</v>
      </c>
      <c r="F140" s="1"/>
    </row>
    <row r="141" spans="1:6" s="87" customFormat="1" ht="20.25" customHeight="1" x14ac:dyDescent="0.2">
      <c r="A141" s="172" t="s">
        <v>219</v>
      </c>
      <c r="B141" s="173">
        <v>429.39</v>
      </c>
      <c r="C141" s="174" t="s">
        <v>285</v>
      </c>
      <c r="D141" s="174" t="s">
        <v>220</v>
      </c>
      <c r="E141" s="175" t="s">
        <v>240</v>
      </c>
      <c r="F141" s="1"/>
    </row>
    <row r="142" spans="1:6" s="87" customFormat="1" ht="25.5" x14ac:dyDescent="0.2">
      <c r="A142" s="172">
        <v>44362</v>
      </c>
      <c r="B142" s="173">
        <v>64.61</v>
      </c>
      <c r="C142" s="174" t="s">
        <v>285</v>
      </c>
      <c r="D142" s="174" t="s">
        <v>337</v>
      </c>
      <c r="E142" s="175" t="s">
        <v>238</v>
      </c>
      <c r="F142" s="1"/>
    </row>
    <row r="143" spans="1:6" s="87" customFormat="1" ht="19.5" customHeight="1" x14ac:dyDescent="0.2">
      <c r="A143" s="172">
        <v>44362</v>
      </c>
      <c r="B143" s="173">
        <v>258.57</v>
      </c>
      <c r="C143" s="174" t="s">
        <v>285</v>
      </c>
      <c r="D143" s="174" t="s">
        <v>218</v>
      </c>
      <c r="E143" s="175" t="s">
        <v>238</v>
      </c>
      <c r="F143" s="1"/>
    </row>
    <row r="144" spans="1:6" s="87" customFormat="1" ht="25.5" customHeight="1" x14ac:dyDescent="0.2">
      <c r="A144" s="172">
        <v>44363</v>
      </c>
      <c r="B144" s="173">
        <v>51.92</v>
      </c>
      <c r="C144" s="174" t="s">
        <v>285</v>
      </c>
      <c r="D144" s="174" t="s">
        <v>221</v>
      </c>
      <c r="E144" s="175" t="s">
        <v>238</v>
      </c>
      <c r="F144" s="1"/>
    </row>
    <row r="145" spans="1:6" s="87" customFormat="1" ht="18" customHeight="1" x14ac:dyDescent="0.2">
      <c r="A145" s="172">
        <v>44363</v>
      </c>
      <c r="B145" s="173">
        <v>42.89</v>
      </c>
      <c r="C145" s="174" t="s">
        <v>285</v>
      </c>
      <c r="D145" s="174" t="s">
        <v>171</v>
      </c>
      <c r="E145" s="175" t="s">
        <v>229</v>
      </c>
      <c r="F145" s="1"/>
    </row>
    <row r="146" spans="1:6" s="87" customFormat="1" ht="17.25" customHeight="1" x14ac:dyDescent="0.2">
      <c r="A146" s="172">
        <v>44365</v>
      </c>
      <c r="B146" s="173">
        <v>385.12</v>
      </c>
      <c r="C146" s="174" t="s">
        <v>222</v>
      </c>
      <c r="D146" s="174" t="s">
        <v>223</v>
      </c>
      <c r="E146" s="175" t="s">
        <v>252</v>
      </c>
      <c r="F146" s="1"/>
    </row>
    <row r="147" spans="1:6" s="87" customFormat="1" ht="19.5" customHeight="1" x14ac:dyDescent="0.2">
      <c r="A147" s="172">
        <v>44365</v>
      </c>
      <c r="B147" s="173">
        <v>47.95</v>
      </c>
      <c r="C147" s="174" t="s">
        <v>333</v>
      </c>
      <c r="D147" s="174" t="s">
        <v>334</v>
      </c>
      <c r="E147" s="175" t="s">
        <v>229</v>
      </c>
      <c r="F147" s="1"/>
    </row>
    <row r="148" spans="1:6" s="87" customFormat="1" x14ac:dyDescent="0.2">
      <c r="A148" s="172"/>
      <c r="B148" s="173"/>
      <c r="C148" s="174"/>
      <c r="D148" s="174"/>
      <c r="E148" s="175"/>
      <c r="F148" s="1"/>
    </row>
    <row r="149" spans="1:6" s="87" customFormat="1" x14ac:dyDescent="0.2">
      <c r="A149" s="172"/>
      <c r="B149" s="173"/>
      <c r="C149" s="174"/>
      <c r="D149" s="174"/>
      <c r="E149" s="175"/>
      <c r="F149" s="1"/>
    </row>
    <row r="150" spans="1:6" s="87" customFormat="1" x14ac:dyDescent="0.2">
      <c r="A150" s="169"/>
      <c r="B150" s="170"/>
      <c r="C150" s="159"/>
      <c r="D150" s="159"/>
      <c r="E150" s="160"/>
      <c r="F150" s="1"/>
    </row>
    <row r="151" spans="1:6" s="87" customFormat="1" x14ac:dyDescent="0.2">
      <c r="A151" s="157"/>
      <c r="B151" s="158"/>
      <c r="C151" s="159"/>
      <c r="D151" s="159"/>
      <c r="E151" s="160"/>
      <c r="F151" s="1"/>
    </row>
    <row r="152" spans="1:6" s="87" customFormat="1" hidden="1" x14ac:dyDescent="0.2">
      <c r="A152" s="147"/>
      <c r="B152" s="148"/>
      <c r="C152" s="149"/>
      <c r="D152" s="149"/>
      <c r="E152" s="150"/>
      <c r="F152" s="1"/>
    </row>
    <row r="153" spans="1:6" ht="19.5" customHeight="1" x14ac:dyDescent="0.2">
      <c r="A153" s="107" t="s">
        <v>125</v>
      </c>
      <c r="B153" s="108">
        <f>SUM(B26:B152)</f>
        <v>22449.019999999997</v>
      </c>
      <c r="C153" s="168" t="str">
        <f>IF(SUBTOTAL(3,B26:B152)=SUBTOTAL(103,B26:B152),'Summary and sign-off'!$A$48,'Summary and sign-off'!$A$49)</f>
        <v>Check - there are no hidden rows with data</v>
      </c>
      <c r="D153" s="198" t="str">
        <f>IF('Summary and sign-off'!F56='Summary and sign-off'!F54,'Summary and sign-off'!A51,'Summary and sign-off'!A50)</f>
        <v>Check - each entry provides sufficient information</v>
      </c>
      <c r="E153" s="198"/>
      <c r="F153" s="46"/>
    </row>
    <row r="154" spans="1:6" ht="10.5" customHeight="1" x14ac:dyDescent="0.2">
      <c r="A154" s="27"/>
      <c r="B154" s="22"/>
      <c r="C154" s="27"/>
      <c r="D154" s="27"/>
      <c r="E154" s="27"/>
      <c r="F154" s="27"/>
    </row>
    <row r="155" spans="1:6" ht="24.75" customHeight="1" x14ac:dyDescent="0.2">
      <c r="A155" s="199" t="s">
        <v>126</v>
      </c>
      <c r="B155" s="199"/>
      <c r="C155" s="199"/>
      <c r="D155" s="199"/>
      <c r="E155" s="199"/>
      <c r="F155" s="46"/>
    </row>
    <row r="156" spans="1:6" ht="27" customHeight="1" x14ac:dyDescent="0.2">
      <c r="A156" s="35" t="s">
        <v>117</v>
      </c>
      <c r="B156" s="35" t="s">
        <v>62</v>
      </c>
      <c r="C156" s="35" t="s">
        <v>127</v>
      </c>
      <c r="D156" s="35" t="s">
        <v>128</v>
      </c>
      <c r="E156" s="35" t="s">
        <v>121</v>
      </c>
      <c r="F156" s="49"/>
    </row>
    <row r="157" spans="1:6" s="87" customFormat="1" ht="19.5" customHeight="1" x14ac:dyDescent="0.2">
      <c r="A157" s="186" t="s">
        <v>255</v>
      </c>
      <c r="B157" s="187">
        <v>111.55</v>
      </c>
      <c r="C157" s="174" t="s">
        <v>253</v>
      </c>
      <c r="D157" s="174" t="s">
        <v>254</v>
      </c>
      <c r="E157" s="175" t="s">
        <v>229</v>
      </c>
      <c r="F157" s="1"/>
    </row>
    <row r="158" spans="1:6" s="87" customFormat="1" ht="20.25" customHeight="1" x14ac:dyDescent="0.2">
      <c r="A158" s="186" t="s">
        <v>256</v>
      </c>
      <c r="B158" s="187">
        <v>74.75</v>
      </c>
      <c r="C158" s="174" t="s">
        <v>253</v>
      </c>
      <c r="D158" s="174" t="s">
        <v>254</v>
      </c>
      <c r="E158" s="175" t="s">
        <v>229</v>
      </c>
      <c r="F158" s="1"/>
    </row>
    <row r="159" spans="1:6" s="87" customFormat="1" ht="19.5" customHeight="1" x14ac:dyDescent="0.2">
      <c r="A159" s="186" t="s">
        <v>257</v>
      </c>
      <c r="B159" s="187">
        <v>134.55000000000001</v>
      </c>
      <c r="C159" s="174" t="s">
        <v>253</v>
      </c>
      <c r="D159" s="174" t="s">
        <v>254</v>
      </c>
      <c r="E159" s="175" t="s">
        <v>229</v>
      </c>
      <c r="F159" s="1"/>
    </row>
    <row r="160" spans="1:6" s="87" customFormat="1" ht="17.25" customHeight="1" x14ac:dyDescent="0.2">
      <c r="A160" s="186" t="s">
        <v>258</v>
      </c>
      <c r="B160" s="187">
        <v>109.25</v>
      </c>
      <c r="C160" s="174" t="s">
        <v>253</v>
      </c>
      <c r="D160" s="174" t="s">
        <v>254</v>
      </c>
      <c r="E160" s="175" t="s">
        <v>229</v>
      </c>
      <c r="F160" s="1"/>
    </row>
    <row r="161" spans="1:6" s="87" customFormat="1" ht="17.25" customHeight="1" x14ac:dyDescent="0.2">
      <c r="A161" s="186" t="s">
        <v>259</v>
      </c>
      <c r="B161" s="187">
        <v>235.75</v>
      </c>
      <c r="C161" s="174" t="s">
        <v>253</v>
      </c>
      <c r="D161" s="174" t="s">
        <v>254</v>
      </c>
      <c r="E161" s="175" t="s">
        <v>229</v>
      </c>
      <c r="F161" s="1"/>
    </row>
    <row r="162" spans="1:6" s="87" customFormat="1" ht="20.25" customHeight="1" x14ac:dyDescent="0.2">
      <c r="A162" s="172">
        <v>44137</v>
      </c>
      <c r="B162" s="187">
        <v>24.2</v>
      </c>
      <c r="C162" s="174" t="s">
        <v>336</v>
      </c>
      <c r="D162" s="174" t="s">
        <v>335</v>
      </c>
      <c r="E162" s="175" t="s">
        <v>233</v>
      </c>
      <c r="F162" s="1"/>
    </row>
    <row r="163" spans="1:6" s="87" customFormat="1" ht="19.5" customHeight="1" x14ac:dyDescent="0.2">
      <c r="A163" s="172">
        <v>44181</v>
      </c>
      <c r="B163" s="187">
        <v>14.73</v>
      </c>
      <c r="C163" s="174" t="s">
        <v>287</v>
      </c>
      <c r="D163" s="174" t="s">
        <v>239</v>
      </c>
      <c r="E163" s="175" t="s">
        <v>229</v>
      </c>
      <c r="F163" s="1"/>
    </row>
    <row r="164" spans="1:6" s="87" customFormat="1" ht="18" customHeight="1" x14ac:dyDescent="0.2">
      <c r="A164" s="186" t="s">
        <v>260</v>
      </c>
      <c r="B164" s="187">
        <v>46</v>
      </c>
      <c r="C164" s="174" t="s">
        <v>253</v>
      </c>
      <c r="D164" s="174" t="s">
        <v>254</v>
      </c>
      <c r="E164" s="175" t="s">
        <v>229</v>
      </c>
      <c r="F164" s="1"/>
    </row>
    <row r="165" spans="1:6" s="87" customFormat="1" ht="18" customHeight="1" x14ac:dyDescent="0.2">
      <c r="A165" s="186" t="s">
        <v>262</v>
      </c>
      <c r="B165" s="187">
        <v>31.05</v>
      </c>
      <c r="C165" s="174" t="s">
        <v>253</v>
      </c>
      <c r="D165" s="174" t="s">
        <v>254</v>
      </c>
      <c r="E165" s="175" t="s">
        <v>229</v>
      </c>
      <c r="F165" s="1"/>
    </row>
    <row r="166" spans="1:6" s="87" customFormat="1" ht="15.75" customHeight="1" x14ac:dyDescent="0.2">
      <c r="A166" s="172">
        <v>44250</v>
      </c>
      <c r="B166" s="187">
        <v>21.5</v>
      </c>
      <c r="C166" s="174" t="s">
        <v>288</v>
      </c>
      <c r="D166" s="174" t="s">
        <v>230</v>
      </c>
      <c r="E166" s="175" t="s">
        <v>229</v>
      </c>
      <c r="F166" s="1"/>
    </row>
    <row r="167" spans="1:6" s="87" customFormat="1" ht="20.25" customHeight="1" x14ac:dyDescent="0.2">
      <c r="A167" s="172">
        <v>44253</v>
      </c>
      <c r="B167" s="187">
        <v>19.350000000000001</v>
      </c>
      <c r="C167" s="174" t="s">
        <v>289</v>
      </c>
      <c r="D167" s="174" t="s">
        <v>231</v>
      </c>
      <c r="E167" s="175" t="s">
        <v>229</v>
      </c>
      <c r="F167" s="1"/>
    </row>
    <row r="168" spans="1:6" s="87" customFormat="1" ht="17.25" customHeight="1" x14ac:dyDescent="0.2">
      <c r="A168" s="186" t="s">
        <v>261</v>
      </c>
      <c r="B168" s="187">
        <v>23</v>
      </c>
      <c r="C168" s="174" t="s">
        <v>253</v>
      </c>
      <c r="D168" s="174" t="s">
        <v>254</v>
      </c>
      <c r="E168" s="175" t="s">
        <v>229</v>
      </c>
      <c r="F168" s="1"/>
    </row>
    <row r="169" spans="1:6" s="87" customFormat="1" ht="15.75" customHeight="1" x14ac:dyDescent="0.2">
      <c r="A169" s="186" t="s">
        <v>263</v>
      </c>
      <c r="B169" s="187">
        <v>146.04499999999999</v>
      </c>
      <c r="C169" s="174" t="s">
        <v>253</v>
      </c>
      <c r="D169" s="174" t="s">
        <v>254</v>
      </c>
      <c r="E169" s="175" t="s">
        <v>229</v>
      </c>
      <c r="F169" s="1"/>
    </row>
    <row r="170" spans="1:6" s="87" customFormat="1" ht="18" customHeight="1" x14ac:dyDescent="0.2">
      <c r="A170" s="186" t="s">
        <v>264</v>
      </c>
      <c r="B170" s="187">
        <v>31.05</v>
      </c>
      <c r="C170" s="174" t="s">
        <v>253</v>
      </c>
      <c r="D170" s="174" t="s">
        <v>254</v>
      </c>
      <c r="E170" s="175" t="s">
        <v>229</v>
      </c>
      <c r="F170" s="1"/>
    </row>
    <row r="171" spans="1:6" s="87" customFormat="1" ht="15.75" customHeight="1" x14ac:dyDescent="0.2">
      <c r="A171" s="186" t="s">
        <v>296</v>
      </c>
      <c r="B171" s="187">
        <v>127.65</v>
      </c>
      <c r="C171" s="174" t="s">
        <v>253</v>
      </c>
      <c r="D171" s="174" t="s">
        <v>254</v>
      </c>
      <c r="E171" s="175" t="s">
        <v>229</v>
      </c>
      <c r="F171" s="1"/>
    </row>
    <row r="172" spans="1:6" s="87" customFormat="1" x14ac:dyDescent="0.2">
      <c r="A172" s="157"/>
      <c r="B172" s="176"/>
      <c r="C172" s="159"/>
      <c r="D172" s="159"/>
      <c r="E172" s="160"/>
      <c r="F172" s="1"/>
    </row>
    <row r="173" spans="1:6" s="87" customFormat="1" x14ac:dyDescent="0.2">
      <c r="A173" s="157"/>
      <c r="B173" s="176"/>
      <c r="C173" s="159"/>
      <c r="D173" s="159"/>
      <c r="E173" s="160"/>
      <c r="F173" s="1"/>
    </row>
    <row r="174" spans="1:6" s="87" customFormat="1" x14ac:dyDescent="0.2">
      <c r="A174" s="157"/>
      <c r="B174" s="176"/>
      <c r="C174" s="159"/>
      <c r="D174" s="159"/>
      <c r="E174" s="160"/>
      <c r="F174" s="1"/>
    </row>
    <row r="175" spans="1:6" s="87" customFormat="1" x14ac:dyDescent="0.2">
      <c r="A175" s="157"/>
      <c r="B175" s="176"/>
      <c r="C175" s="159"/>
      <c r="D175" s="159"/>
      <c r="E175" s="160"/>
      <c r="F175" s="1"/>
    </row>
    <row r="176" spans="1:6" s="87" customFormat="1" x14ac:dyDescent="0.2">
      <c r="A176" s="157"/>
      <c r="B176" s="176"/>
      <c r="C176" s="159"/>
      <c r="D176" s="159"/>
      <c r="E176" s="160"/>
      <c r="F176" s="1"/>
    </row>
    <row r="177" spans="1:6" s="87" customFormat="1" x14ac:dyDescent="0.2">
      <c r="A177" s="157"/>
      <c r="B177" s="176"/>
      <c r="C177" s="159"/>
      <c r="D177" s="159"/>
      <c r="E177" s="160"/>
      <c r="F177" s="1"/>
    </row>
    <row r="178" spans="1:6" s="87" customFormat="1" x14ac:dyDescent="0.2">
      <c r="A178" s="157"/>
      <c r="B178" s="158"/>
      <c r="C178" s="159"/>
      <c r="D178" s="159"/>
      <c r="E178" s="160"/>
      <c r="F178" s="1"/>
    </row>
    <row r="179" spans="1:6" s="87" customFormat="1" hidden="1" x14ac:dyDescent="0.2">
      <c r="A179" s="133"/>
      <c r="B179" s="134"/>
      <c r="C179" s="135"/>
      <c r="D179" s="135"/>
      <c r="E179" s="136"/>
      <c r="F179" s="1"/>
    </row>
    <row r="180" spans="1:6" ht="19.5" customHeight="1" x14ac:dyDescent="0.2">
      <c r="A180" s="107" t="s">
        <v>129</v>
      </c>
      <c r="B180" s="108">
        <f>SUM(B157:B179)</f>
        <v>1150.425</v>
      </c>
      <c r="C180" s="168" t="str">
        <f>IF(SUBTOTAL(3,B157:B179)=SUBTOTAL(103,B157:B179),'Summary and sign-off'!$A$48,'Summary and sign-off'!$A$49)</f>
        <v>Check - there are no hidden rows with data</v>
      </c>
      <c r="D180" s="198" t="str">
        <f>IF('Summary and sign-off'!F57='Summary and sign-off'!F54,'Summary and sign-off'!A51,'Summary and sign-off'!A50)</f>
        <v>Check - each entry provides sufficient information</v>
      </c>
      <c r="E180" s="198"/>
      <c r="F180" s="46"/>
    </row>
    <row r="181" spans="1:6" ht="10.5" customHeight="1" x14ac:dyDescent="0.2">
      <c r="A181" s="27"/>
      <c r="B181" s="92"/>
      <c r="C181" s="22"/>
      <c r="D181" s="27"/>
      <c r="E181" s="27"/>
      <c r="F181" s="27"/>
    </row>
    <row r="182" spans="1:6" ht="34.5" customHeight="1" x14ac:dyDescent="0.2">
      <c r="A182" s="50" t="s">
        <v>130</v>
      </c>
      <c r="B182" s="93">
        <f>B22+B153+B180</f>
        <v>23599.444999999996</v>
      </c>
      <c r="C182" s="51"/>
      <c r="D182" s="51"/>
      <c r="E182" s="51"/>
      <c r="F182" s="26"/>
    </row>
    <row r="183" spans="1:6" x14ac:dyDescent="0.2">
      <c r="A183" s="27"/>
      <c r="B183" s="22"/>
      <c r="C183" s="27"/>
      <c r="D183" s="27"/>
      <c r="E183" s="27"/>
      <c r="F183" s="27"/>
    </row>
    <row r="184" spans="1:6" x14ac:dyDescent="0.2">
      <c r="A184" s="52" t="s">
        <v>73</v>
      </c>
      <c r="B184" s="25"/>
      <c r="C184" s="26"/>
      <c r="D184" s="26"/>
      <c r="E184" s="26"/>
      <c r="F184" s="27"/>
    </row>
    <row r="185" spans="1:6" ht="12.6" customHeight="1" x14ac:dyDescent="0.2">
      <c r="A185" s="23" t="s">
        <v>131</v>
      </c>
      <c r="B185" s="53"/>
      <c r="C185" s="53"/>
      <c r="D185" s="32"/>
      <c r="E185" s="32"/>
      <c r="F185" s="27"/>
    </row>
    <row r="186" spans="1:6" ht="12.95" customHeight="1" x14ac:dyDescent="0.2">
      <c r="A186" s="31" t="s">
        <v>132</v>
      </c>
      <c r="B186" s="27"/>
      <c r="C186" s="32"/>
      <c r="D186" s="27"/>
      <c r="E186" s="32"/>
      <c r="F186" s="27"/>
    </row>
    <row r="187" spans="1:6" x14ac:dyDescent="0.2">
      <c r="A187" s="31" t="s">
        <v>133</v>
      </c>
      <c r="B187" s="32"/>
      <c r="C187" s="32"/>
      <c r="D187" s="32"/>
      <c r="E187" s="54"/>
      <c r="F187" s="46"/>
    </row>
    <row r="188" spans="1:6" x14ac:dyDescent="0.2">
      <c r="A188" s="23" t="s">
        <v>79</v>
      </c>
      <c r="B188" s="25"/>
      <c r="C188" s="26"/>
      <c r="D188" s="26"/>
      <c r="E188" s="26"/>
      <c r="F188" s="27"/>
    </row>
    <row r="189" spans="1:6" ht="12.95" customHeight="1" x14ac:dyDescent="0.2">
      <c r="A189" s="31" t="s">
        <v>134</v>
      </c>
      <c r="B189" s="27"/>
      <c r="C189" s="32"/>
      <c r="D189" s="27"/>
      <c r="E189" s="32"/>
      <c r="F189" s="27"/>
    </row>
    <row r="190" spans="1:6" x14ac:dyDescent="0.2">
      <c r="A190" s="31" t="s">
        <v>135</v>
      </c>
      <c r="B190" s="32"/>
      <c r="C190" s="32"/>
      <c r="D190" s="32"/>
      <c r="E190" s="54"/>
      <c r="F190" s="46"/>
    </row>
    <row r="191" spans="1:6" x14ac:dyDescent="0.2">
      <c r="A191" s="36" t="s">
        <v>136</v>
      </c>
      <c r="B191" s="36"/>
      <c r="C191" s="36"/>
      <c r="D191" s="36"/>
      <c r="E191" s="54"/>
      <c r="F191" s="46"/>
    </row>
    <row r="192" spans="1:6" x14ac:dyDescent="0.2">
      <c r="A192" s="40"/>
      <c r="B192" s="27"/>
      <c r="C192" s="27"/>
      <c r="D192" s="27"/>
      <c r="E192" s="46"/>
      <c r="F192" s="46"/>
    </row>
    <row r="193" spans="1:6" hidden="1" x14ac:dyDescent="0.2">
      <c r="A193" s="40"/>
      <c r="B193" s="27"/>
      <c r="C193" s="27"/>
      <c r="D193" s="27"/>
      <c r="E193" s="46"/>
      <c r="F193" s="46"/>
    </row>
    <row r="194" spans="1:6" hidden="1" x14ac:dyDescent="0.2"/>
    <row r="195" spans="1:6" hidden="1" x14ac:dyDescent="0.2"/>
    <row r="196" spans="1:6" hidden="1" x14ac:dyDescent="0.2"/>
    <row r="197" spans="1:6" hidden="1" x14ac:dyDescent="0.2"/>
    <row r="198" spans="1:6" ht="12.75" hidden="1" customHeight="1" x14ac:dyDescent="0.2"/>
    <row r="199" spans="1:6" hidden="1" x14ac:dyDescent="0.2"/>
    <row r="200" spans="1:6" hidden="1" x14ac:dyDescent="0.2"/>
    <row r="201" spans="1:6" hidden="1" x14ac:dyDescent="0.2">
      <c r="A201" s="55"/>
      <c r="B201" s="46"/>
      <c r="C201" s="46"/>
      <c r="D201" s="46"/>
      <c r="E201" s="46"/>
      <c r="F201" s="46"/>
    </row>
    <row r="202" spans="1:6" hidden="1" x14ac:dyDescent="0.2">
      <c r="A202" s="55"/>
      <c r="B202" s="46"/>
      <c r="C202" s="46"/>
      <c r="D202" s="46"/>
      <c r="E202" s="46"/>
      <c r="F202" s="46"/>
    </row>
    <row r="203" spans="1:6" hidden="1" x14ac:dyDescent="0.2">
      <c r="A203" s="55"/>
      <c r="B203" s="46"/>
      <c r="C203" s="46"/>
      <c r="D203" s="46"/>
      <c r="E203" s="46"/>
      <c r="F203" s="46"/>
    </row>
    <row r="204" spans="1:6" hidden="1" x14ac:dyDescent="0.2">
      <c r="A204" s="55"/>
      <c r="B204" s="46"/>
      <c r="C204" s="46"/>
      <c r="D204" s="46"/>
      <c r="E204" s="46"/>
      <c r="F204" s="46"/>
    </row>
    <row r="205" spans="1:6" hidden="1" x14ac:dyDescent="0.2">
      <c r="A205" s="55"/>
      <c r="B205" s="46"/>
      <c r="C205" s="46"/>
      <c r="D205" s="46"/>
      <c r="E205" s="46"/>
      <c r="F205" s="46"/>
    </row>
    <row r="206" spans="1:6" hidden="1" x14ac:dyDescent="0.2"/>
    <row r="207" spans="1:6" hidden="1" x14ac:dyDescent="0.2"/>
    <row r="208" spans="1:6" hidden="1" x14ac:dyDescent="0.2"/>
    <row r="209" hidden="1" x14ac:dyDescent="0.2"/>
    <row r="210" hidden="1" x14ac:dyDescent="0.2"/>
    <row r="211" hidden="1" x14ac:dyDescent="0.2"/>
    <row r="212" hidden="1" x14ac:dyDescent="0.2"/>
    <row r="213" hidden="1"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sheetData>
  <sheetProtection formatCells="0" formatRows="0" insertColumns="0" insertRows="0" deleteRows="0"/>
  <mergeCells count="15">
    <mergeCell ref="B7:E7"/>
    <mergeCell ref="B5:E5"/>
    <mergeCell ref="D180:E180"/>
    <mergeCell ref="A1:E1"/>
    <mergeCell ref="A24:E24"/>
    <mergeCell ref="A155:E155"/>
    <mergeCell ref="B2:E2"/>
    <mergeCell ref="B3:E3"/>
    <mergeCell ref="B4:E4"/>
    <mergeCell ref="A8:E8"/>
    <mergeCell ref="A9:E9"/>
    <mergeCell ref="B6:E6"/>
    <mergeCell ref="D22:E22"/>
    <mergeCell ref="D153:E15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1:A152 A12 A21 A179 A157:A171">
      <formula1>$B$4</formula1>
      <formula2>$B$5</formula2>
    </dataValidation>
    <dataValidation allowBlank="1" showInputMessage="1" showErrorMessage="1" prompt="Insert additional rows as needed:_x000a_- 'right click' on a row number (left of screen)_x000a_- select 'Insert' (this will insert a row above it)" sqref="A156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6:A150 A172:A178">
      <formula1>$B$4</formula1>
      <formula2>$B$5</formula2>
    </dataValidation>
  </dataValidations>
  <pageMargins left="0.70866141732283472" right="0.70866141732283472" top="0.74803149606299213" bottom="0.74803149606299213" header="0.31496062992125984" footer="0.31496062992125984"/>
  <pageSetup paperSize="8" scale="55"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B12:B21 B26:B152 B157:B179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94" t="s">
        <v>109</v>
      </c>
      <c r="B1" s="194"/>
      <c r="C1" s="194"/>
      <c r="D1" s="194"/>
      <c r="E1" s="194"/>
      <c r="F1" s="38"/>
    </row>
    <row r="2" spans="1:6" ht="21" customHeight="1" x14ac:dyDescent="0.2">
      <c r="A2" s="4" t="s">
        <v>52</v>
      </c>
      <c r="B2" s="197" t="s">
        <v>191</v>
      </c>
      <c r="C2" s="197"/>
      <c r="D2" s="197"/>
      <c r="E2" s="197"/>
      <c r="F2" s="38"/>
    </row>
    <row r="3" spans="1:6" ht="21" customHeight="1" x14ac:dyDescent="0.2">
      <c r="A3" s="4" t="s">
        <v>110</v>
      </c>
      <c r="B3" s="197" t="s">
        <v>192</v>
      </c>
      <c r="C3" s="197"/>
      <c r="D3" s="197"/>
      <c r="E3" s="197"/>
      <c r="F3" s="38"/>
    </row>
    <row r="4" spans="1:6" ht="21" customHeight="1" x14ac:dyDescent="0.2">
      <c r="A4" s="4" t="s">
        <v>111</v>
      </c>
      <c r="B4" s="197">
        <v>44013</v>
      </c>
      <c r="C4" s="197"/>
      <c r="D4" s="197"/>
      <c r="E4" s="197"/>
      <c r="F4" s="38"/>
    </row>
    <row r="5" spans="1:6" ht="21" customHeight="1" x14ac:dyDescent="0.2">
      <c r="A5" s="4" t="s">
        <v>112</v>
      </c>
      <c r="B5" s="197">
        <v>44377</v>
      </c>
      <c r="C5" s="197"/>
      <c r="D5" s="197"/>
      <c r="E5" s="197"/>
      <c r="F5" s="38"/>
    </row>
    <row r="6" spans="1:6" ht="21" customHeight="1" x14ac:dyDescent="0.2">
      <c r="A6" s="4" t="s">
        <v>113</v>
      </c>
      <c r="B6" s="192" t="s">
        <v>80</v>
      </c>
      <c r="C6" s="192"/>
      <c r="D6" s="192"/>
      <c r="E6" s="192"/>
      <c r="F6" s="38"/>
    </row>
    <row r="7" spans="1:6" ht="21" customHeight="1" x14ac:dyDescent="0.2">
      <c r="A7" s="4" t="s">
        <v>56</v>
      </c>
      <c r="B7" s="192" t="s">
        <v>83</v>
      </c>
      <c r="C7" s="192"/>
      <c r="D7" s="192"/>
      <c r="E7" s="192"/>
      <c r="F7" s="38"/>
    </row>
    <row r="8" spans="1:6" ht="35.25" customHeight="1" x14ac:dyDescent="0.25">
      <c r="A8" s="207" t="s">
        <v>137</v>
      </c>
      <c r="B8" s="207"/>
      <c r="C8" s="208"/>
      <c r="D8" s="208"/>
      <c r="E8" s="208"/>
      <c r="F8" s="42"/>
    </row>
    <row r="9" spans="1:6" ht="35.25" customHeight="1" x14ac:dyDescent="0.25">
      <c r="A9" s="205" t="s">
        <v>138</v>
      </c>
      <c r="B9" s="206"/>
      <c r="C9" s="206"/>
      <c r="D9" s="206"/>
      <c r="E9" s="20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98" t="str">
        <f>IF('Summary and sign-off'!F58='Summary and sign-off'!F54,'Summary and sign-off'!A51,'Summary and sign-off'!A50)</f>
        <v>Check - each entry provides sufficient information</v>
      </c>
      <c r="E25" s="198"/>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0"/>
  <sheetViews>
    <sheetView zoomScaleNormal="100" workbookViewId="0">
      <selection activeCell="C32" sqref="C3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94" t="s">
        <v>109</v>
      </c>
      <c r="B1" s="194"/>
      <c r="C1" s="194"/>
      <c r="D1" s="194"/>
      <c r="E1" s="194"/>
      <c r="F1" s="24"/>
    </row>
    <row r="2" spans="1:6" ht="21" customHeight="1" x14ac:dyDescent="0.2">
      <c r="A2" s="4" t="s">
        <v>52</v>
      </c>
      <c r="B2" s="197" t="s">
        <v>197</v>
      </c>
      <c r="C2" s="197"/>
      <c r="D2" s="197"/>
      <c r="E2" s="197"/>
      <c r="F2" s="24"/>
    </row>
    <row r="3" spans="1:6" ht="21" customHeight="1" x14ac:dyDescent="0.2">
      <c r="A3" s="4" t="s">
        <v>110</v>
      </c>
      <c r="B3" s="197" t="s">
        <v>192</v>
      </c>
      <c r="C3" s="197"/>
      <c r="D3" s="197"/>
      <c r="E3" s="197"/>
      <c r="F3" s="24"/>
    </row>
    <row r="4" spans="1:6" ht="21" customHeight="1" x14ac:dyDescent="0.2">
      <c r="A4" s="4" t="s">
        <v>111</v>
      </c>
      <c r="B4" s="197">
        <v>44013</v>
      </c>
      <c r="C4" s="197"/>
      <c r="D4" s="197"/>
      <c r="E4" s="197"/>
      <c r="F4" s="24"/>
    </row>
    <row r="5" spans="1:6" ht="21" customHeight="1" x14ac:dyDescent="0.2">
      <c r="A5" s="4" t="s">
        <v>112</v>
      </c>
      <c r="B5" s="197">
        <v>44377</v>
      </c>
      <c r="C5" s="197"/>
      <c r="D5" s="197"/>
      <c r="E5" s="197"/>
      <c r="F5" s="24"/>
    </row>
    <row r="6" spans="1:6" ht="21" customHeight="1" x14ac:dyDescent="0.2">
      <c r="A6" s="4" t="s">
        <v>113</v>
      </c>
      <c r="B6" s="192" t="s">
        <v>80</v>
      </c>
      <c r="C6" s="192"/>
      <c r="D6" s="192"/>
      <c r="E6" s="192"/>
      <c r="F6" s="34"/>
    </row>
    <row r="7" spans="1:6" ht="21" customHeight="1" x14ac:dyDescent="0.2">
      <c r="A7" s="4" t="s">
        <v>56</v>
      </c>
      <c r="B7" s="192" t="s">
        <v>83</v>
      </c>
      <c r="C7" s="192"/>
      <c r="D7" s="192"/>
      <c r="E7" s="192"/>
      <c r="F7" s="34"/>
    </row>
    <row r="8" spans="1:6" ht="35.25" customHeight="1" x14ac:dyDescent="0.2">
      <c r="A8" s="201" t="s">
        <v>147</v>
      </c>
      <c r="B8" s="201"/>
      <c r="C8" s="208"/>
      <c r="D8" s="208"/>
      <c r="E8" s="208"/>
      <c r="F8" s="24"/>
    </row>
    <row r="9" spans="1:6" ht="35.25" customHeight="1" x14ac:dyDescent="0.2">
      <c r="A9" s="210" t="s">
        <v>148</v>
      </c>
      <c r="B9" s="211"/>
      <c r="C9" s="211"/>
      <c r="D9" s="211"/>
      <c r="E9" s="211"/>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ht="18" customHeight="1" x14ac:dyDescent="0.2">
      <c r="A12" s="178">
        <v>44013</v>
      </c>
      <c r="B12" s="170">
        <v>798</v>
      </c>
      <c r="C12" s="162" t="s">
        <v>329</v>
      </c>
      <c r="D12" s="162" t="s">
        <v>328</v>
      </c>
      <c r="E12" s="163" t="s">
        <v>229</v>
      </c>
      <c r="F12" s="3"/>
    </row>
    <row r="13" spans="1:6" s="87" customFormat="1" ht="15" customHeight="1" x14ac:dyDescent="0.2">
      <c r="A13" s="169">
        <v>44044</v>
      </c>
      <c r="B13" s="171">
        <v>25.89</v>
      </c>
      <c r="C13" s="162" t="s">
        <v>297</v>
      </c>
      <c r="D13" s="162" t="s">
        <v>298</v>
      </c>
      <c r="E13" s="163" t="s">
        <v>229</v>
      </c>
      <c r="F13" s="3"/>
    </row>
    <row r="14" spans="1:6" s="87" customFormat="1" ht="15" customHeight="1" x14ac:dyDescent="0.2">
      <c r="A14" s="169">
        <v>44044</v>
      </c>
      <c r="B14" s="171">
        <v>84.71</v>
      </c>
      <c r="C14" s="162" t="s">
        <v>311</v>
      </c>
      <c r="D14" s="162" t="s">
        <v>312</v>
      </c>
      <c r="E14" s="163" t="s">
        <v>229</v>
      </c>
      <c r="F14" s="3"/>
    </row>
    <row r="15" spans="1:6" s="87" customFormat="1" ht="14.25" customHeight="1" x14ac:dyDescent="0.2">
      <c r="A15" s="169">
        <v>44075</v>
      </c>
      <c r="B15" s="171">
        <v>26.08</v>
      </c>
      <c r="C15" s="162" t="s">
        <v>297</v>
      </c>
      <c r="D15" s="162" t="s">
        <v>299</v>
      </c>
      <c r="E15" s="163" t="s">
        <v>229</v>
      </c>
      <c r="F15" s="3"/>
    </row>
    <row r="16" spans="1:6" s="87" customFormat="1" ht="15" customHeight="1" x14ac:dyDescent="0.2">
      <c r="A16" s="169">
        <v>44075</v>
      </c>
      <c r="B16" s="171">
        <v>84.71</v>
      </c>
      <c r="C16" s="162" t="s">
        <v>311</v>
      </c>
      <c r="D16" s="162" t="s">
        <v>310</v>
      </c>
      <c r="E16" s="163" t="s">
        <v>229</v>
      </c>
      <c r="F16" s="3"/>
    </row>
    <row r="17" spans="1:6" s="87" customFormat="1" ht="14.25" customHeight="1" x14ac:dyDescent="0.2">
      <c r="A17" s="169">
        <v>44105</v>
      </c>
      <c r="B17" s="171">
        <v>26</v>
      </c>
      <c r="C17" s="162" t="s">
        <v>300</v>
      </c>
      <c r="D17" s="162" t="s">
        <v>301</v>
      </c>
      <c r="E17" s="163" t="s">
        <v>229</v>
      </c>
      <c r="F17" s="3"/>
    </row>
    <row r="18" spans="1:6" s="87" customFormat="1" ht="16.5" customHeight="1" x14ac:dyDescent="0.2">
      <c r="A18" s="169">
        <v>44105</v>
      </c>
      <c r="B18" s="171">
        <v>84.71</v>
      </c>
      <c r="C18" s="162" t="s">
        <v>311</v>
      </c>
      <c r="D18" s="162" t="s">
        <v>313</v>
      </c>
      <c r="E18" s="163" t="s">
        <v>229</v>
      </c>
      <c r="F18" s="3"/>
    </row>
    <row r="19" spans="1:6" s="87" customFormat="1" ht="15" customHeight="1" x14ac:dyDescent="0.2">
      <c r="A19" s="169">
        <v>44126</v>
      </c>
      <c r="B19" s="171">
        <v>1150</v>
      </c>
      <c r="C19" s="162" t="s">
        <v>330</v>
      </c>
      <c r="D19" s="162" t="s">
        <v>331</v>
      </c>
      <c r="E19" s="163" t="s">
        <v>229</v>
      </c>
      <c r="F19" s="3"/>
    </row>
    <row r="20" spans="1:6" s="87" customFormat="1" ht="15" customHeight="1" x14ac:dyDescent="0.2">
      <c r="A20" s="169">
        <v>44136</v>
      </c>
      <c r="B20" s="171">
        <v>26.28</v>
      </c>
      <c r="C20" s="162" t="s">
        <v>297</v>
      </c>
      <c r="D20" s="162" t="s">
        <v>302</v>
      </c>
      <c r="E20" s="163" t="s">
        <v>229</v>
      </c>
      <c r="F20" s="3"/>
    </row>
    <row r="21" spans="1:6" s="87" customFormat="1" ht="15.75" customHeight="1" x14ac:dyDescent="0.2">
      <c r="A21" s="169">
        <v>44136</v>
      </c>
      <c r="B21" s="171">
        <v>84.71</v>
      </c>
      <c r="C21" s="162" t="s">
        <v>311</v>
      </c>
      <c r="D21" s="162" t="s">
        <v>314</v>
      </c>
      <c r="E21" s="163" t="s">
        <v>229</v>
      </c>
      <c r="F21" s="3"/>
    </row>
    <row r="22" spans="1:6" s="87" customFormat="1" ht="16.5" customHeight="1" x14ac:dyDescent="0.2">
      <c r="A22" s="169">
        <v>44166</v>
      </c>
      <c r="B22" s="171">
        <v>25.89</v>
      </c>
      <c r="C22" s="162" t="s">
        <v>297</v>
      </c>
      <c r="D22" s="162" t="s">
        <v>332</v>
      </c>
      <c r="E22" s="163" t="s">
        <v>229</v>
      </c>
      <c r="F22" s="3"/>
    </row>
    <row r="23" spans="1:6" s="87" customFormat="1" ht="16.5" customHeight="1" x14ac:dyDescent="0.2">
      <c r="A23" s="169">
        <v>44166</v>
      </c>
      <c r="B23" s="171">
        <v>84.71</v>
      </c>
      <c r="C23" s="162" t="s">
        <v>311</v>
      </c>
      <c r="D23" s="162" t="s">
        <v>315</v>
      </c>
      <c r="E23" s="163" t="s">
        <v>229</v>
      </c>
      <c r="F23" s="3"/>
    </row>
    <row r="24" spans="1:6" s="87" customFormat="1" ht="15.75" customHeight="1" x14ac:dyDescent="0.2">
      <c r="A24" s="169">
        <v>44197</v>
      </c>
      <c r="B24" s="171">
        <v>26.98</v>
      </c>
      <c r="C24" s="162" t="s">
        <v>297</v>
      </c>
      <c r="D24" s="162" t="s">
        <v>303</v>
      </c>
      <c r="E24" s="163" t="s">
        <v>229</v>
      </c>
      <c r="F24" s="3"/>
    </row>
    <row r="25" spans="1:6" s="87" customFormat="1" ht="15" customHeight="1" x14ac:dyDescent="0.2">
      <c r="A25" s="169">
        <v>44197</v>
      </c>
      <c r="B25" s="171">
        <v>59.82</v>
      </c>
      <c r="C25" s="162" t="s">
        <v>311</v>
      </c>
      <c r="D25" s="162" t="s">
        <v>316</v>
      </c>
      <c r="E25" s="163" t="s">
        <v>229</v>
      </c>
      <c r="F25" s="3"/>
    </row>
    <row r="26" spans="1:6" s="87" customFormat="1" ht="15.75" customHeight="1" x14ac:dyDescent="0.2">
      <c r="A26" s="169">
        <v>44228</v>
      </c>
      <c r="B26" s="171">
        <v>26.39</v>
      </c>
      <c r="C26" s="162" t="s">
        <v>297</v>
      </c>
      <c r="D26" s="162" t="s">
        <v>304</v>
      </c>
      <c r="E26" s="163" t="s">
        <v>229</v>
      </c>
      <c r="F26" s="3"/>
    </row>
    <row r="27" spans="1:6" s="87" customFormat="1" ht="15.75" customHeight="1" x14ac:dyDescent="0.2">
      <c r="A27" s="169">
        <v>44228</v>
      </c>
      <c r="B27" s="171">
        <v>59.82</v>
      </c>
      <c r="C27" s="162" t="s">
        <v>311</v>
      </c>
      <c r="D27" s="162" t="s">
        <v>317</v>
      </c>
      <c r="E27" s="163" t="s">
        <v>229</v>
      </c>
      <c r="F27" s="3"/>
    </row>
    <row r="28" spans="1:6" s="87" customFormat="1" ht="15.75" customHeight="1" x14ac:dyDescent="0.2">
      <c r="A28" s="169">
        <v>44256</v>
      </c>
      <c r="B28" s="171">
        <v>27.06</v>
      </c>
      <c r="C28" s="162" t="s">
        <v>297</v>
      </c>
      <c r="D28" s="162" t="s">
        <v>305</v>
      </c>
      <c r="E28" s="163" t="s">
        <v>229</v>
      </c>
      <c r="F28" s="3"/>
    </row>
    <row r="29" spans="1:6" s="87" customFormat="1" ht="16.5" customHeight="1" x14ac:dyDescent="0.2">
      <c r="A29" s="169">
        <v>44256</v>
      </c>
      <c r="B29" s="171">
        <v>59.83</v>
      </c>
      <c r="C29" s="162" t="s">
        <v>311</v>
      </c>
      <c r="D29" s="162" t="s">
        <v>318</v>
      </c>
      <c r="E29" s="163" t="s">
        <v>229</v>
      </c>
      <c r="F29" s="3"/>
    </row>
    <row r="30" spans="1:6" s="87" customFormat="1" ht="15" customHeight="1" x14ac:dyDescent="0.2">
      <c r="A30" s="169">
        <v>44287</v>
      </c>
      <c r="B30" s="171">
        <v>26.59</v>
      </c>
      <c r="C30" s="162" t="s">
        <v>300</v>
      </c>
      <c r="D30" s="162" t="s">
        <v>306</v>
      </c>
      <c r="E30" s="163" t="s">
        <v>229</v>
      </c>
      <c r="F30" s="3"/>
    </row>
    <row r="31" spans="1:6" s="87" customFormat="1" ht="15.75" customHeight="1" x14ac:dyDescent="0.2">
      <c r="A31" s="169">
        <v>44287</v>
      </c>
      <c r="B31" s="171">
        <v>59.83</v>
      </c>
      <c r="C31" s="162" t="s">
        <v>311</v>
      </c>
      <c r="D31" s="162" t="s">
        <v>319</v>
      </c>
      <c r="E31" s="163" t="s">
        <v>229</v>
      </c>
      <c r="F31" s="3"/>
    </row>
    <row r="32" spans="1:6" s="87" customFormat="1" ht="15.75" customHeight="1" x14ac:dyDescent="0.2">
      <c r="A32" s="169">
        <v>44317</v>
      </c>
      <c r="B32" s="171">
        <v>26.08</v>
      </c>
      <c r="C32" s="162" t="s">
        <v>297</v>
      </c>
      <c r="D32" s="162" t="s">
        <v>307</v>
      </c>
      <c r="E32" s="163" t="s">
        <v>229</v>
      </c>
      <c r="F32" s="3"/>
    </row>
    <row r="33" spans="1:6" s="87" customFormat="1" ht="16.5" customHeight="1" x14ac:dyDescent="0.2">
      <c r="A33" s="169">
        <v>44317</v>
      </c>
      <c r="B33" s="171">
        <v>72.069999999999993</v>
      </c>
      <c r="C33" s="162" t="s">
        <v>311</v>
      </c>
      <c r="D33" s="162" t="s">
        <v>320</v>
      </c>
      <c r="E33" s="163" t="s">
        <v>229</v>
      </c>
      <c r="F33" s="3"/>
    </row>
    <row r="34" spans="1:6" s="87" customFormat="1" ht="17.25" customHeight="1" x14ac:dyDescent="0.2">
      <c r="A34" s="169">
        <v>44348</v>
      </c>
      <c r="B34" s="171">
        <v>26.59</v>
      </c>
      <c r="C34" s="162" t="s">
        <v>297</v>
      </c>
      <c r="D34" s="162" t="s">
        <v>308</v>
      </c>
      <c r="E34" s="163" t="s">
        <v>229</v>
      </c>
      <c r="F34" s="3"/>
    </row>
    <row r="35" spans="1:6" s="87" customFormat="1" ht="15.75" customHeight="1" x14ac:dyDescent="0.2">
      <c r="A35" s="169">
        <v>44348</v>
      </c>
      <c r="B35" s="171">
        <v>72.069999999999993</v>
      </c>
      <c r="C35" s="162" t="s">
        <v>311</v>
      </c>
      <c r="D35" s="162" t="s">
        <v>321</v>
      </c>
      <c r="E35" s="163" t="s">
        <v>229</v>
      </c>
      <c r="F35" s="3"/>
    </row>
    <row r="36" spans="1:6" s="87" customFormat="1" ht="15.75" customHeight="1" x14ac:dyDescent="0.2">
      <c r="A36" s="169">
        <v>44378</v>
      </c>
      <c r="B36" s="171">
        <v>26.78</v>
      </c>
      <c r="C36" s="162" t="s">
        <v>297</v>
      </c>
      <c r="D36" s="162" t="s">
        <v>309</v>
      </c>
      <c r="E36" s="163" t="s">
        <v>229</v>
      </c>
      <c r="F36" s="3"/>
    </row>
    <row r="37" spans="1:6" s="87" customFormat="1" ht="15" customHeight="1" x14ac:dyDescent="0.2">
      <c r="A37" s="169">
        <v>44378</v>
      </c>
      <c r="B37" s="171">
        <v>72.069999999999993</v>
      </c>
      <c r="C37" s="162" t="s">
        <v>311</v>
      </c>
      <c r="D37" s="162" t="s">
        <v>322</v>
      </c>
      <c r="E37" s="163" t="s">
        <v>229</v>
      </c>
      <c r="F37" s="3"/>
    </row>
    <row r="38" spans="1:6" s="87" customFormat="1" x14ac:dyDescent="0.2">
      <c r="A38" s="169"/>
      <c r="B38" s="171"/>
      <c r="C38" s="162"/>
      <c r="D38" s="162"/>
      <c r="E38" s="163"/>
      <c r="F38" s="3"/>
    </row>
    <row r="39" spans="1:6" s="87" customFormat="1" x14ac:dyDescent="0.2">
      <c r="A39" s="169"/>
      <c r="B39" s="171"/>
      <c r="C39" s="162"/>
      <c r="D39" s="162"/>
      <c r="E39" s="163"/>
      <c r="F39" s="3"/>
    </row>
    <row r="40" spans="1:6" s="87" customFormat="1" x14ac:dyDescent="0.2">
      <c r="A40" s="169"/>
      <c r="B40" s="171"/>
      <c r="C40" s="162"/>
      <c r="D40" s="162"/>
      <c r="E40" s="163"/>
      <c r="F40" s="3"/>
    </row>
    <row r="41" spans="1:6" s="87" customFormat="1" x14ac:dyDescent="0.2">
      <c r="A41" s="178"/>
      <c r="B41" s="158"/>
      <c r="C41" s="162"/>
      <c r="D41" s="162"/>
      <c r="E41" s="163"/>
      <c r="F41" s="3"/>
    </row>
    <row r="42" spans="1:6" ht="34.5" customHeight="1" x14ac:dyDescent="0.2">
      <c r="A42" s="179" t="s">
        <v>151</v>
      </c>
      <c r="B42" s="97">
        <f>SUM(B11:B41)</f>
        <v>3143.6700000000014</v>
      </c>
      <c r="C42" s="106" t="str">
        <f>IF(SUBTOTAL(3,B11:B41)=SUBTOTAL(103,B11:B41),'Summary and sign-off'!$A$48,'Summary and sign-off'!$A$49)</f>
        <v>Check - there are no hidden rows with data</v>
      </c>
      <c r="D42" s="209" t="str">
        <f>IF('Summary and sign-off'!F59='Summary and sign-off'!F54,'Summary and sign-off'!A51,'Summary and sign-off'!A50)</f>
        <v>Check - each entry provides sufficient information</v>
      </c>
      <c r="E42" s="209"/>
      <c r="F42" s="37"/>
    </row>
    <row r="43" spans="1:6" x14ac:dyDescent="0.2">
      <c r="A43" s="38"/>
      <c r="B43" s="20"/>
      <c r="C43" s="20"/>
      <c r="D43" s="20"/>
      <c r="E43" s="20"/>
      <c r="F43" s="24"/>
    </row>
    <row r="44" spans="1:6" ht="12.6" customHeight="1" x14ac:dyDescent="0.2">
      <c r="A44" s="21" t="s">
        <v>152</v>
      </c>
      <c r="B44" s="20"/>
      <c r="C44" s="20"/>
      <c r="D44" s="20"/>
      <c r="E44" s="20"/>
      <c r="F44" s="24"/>
    </row>
    <row r="45" spans="1:6" x14ac:dyDescent="0.2">
      <c r="A45" s="23" t="s">
        <v>131</v>
      </c>
      <c r="B45" s="25"/>
      <c r="C45" s="26"/>
      <c r="D45" s="26"/>
      <c r="E45" s="26"/>
      <c r="F45" s="27"/>
    </row>
    <row r="46" spans="1:6" x14ac:dyDescent="0.2">
      <c r="A46" s="23" t="s">
        <v>79</v>
      </c>
      <c r="B46" s="32"/>
      <c r="C46" s="27"/>
      <c r="D46" s="27"/>
      <c r="E46" s="27"/>
      <c r="F46" s="27"/>
    </row>
    <row r="47" spans="1:6" ht="12.75" customHeight="1" x14ac:dyDescent="0.2">
      <c r="A47" s="31" t="s">
        <v>145</v>
      </c>
      <c r="B47" s="39"/>
      <c r="C47" s="33"/>
      <c r="D47" s="33"/>
      <c r="E47" s="33"/>
      <c r="F47" s="33"/>
    </row>
    <row r="48" spans="1:6" x14ac:dyDescent="0.2">
      <c r="A48" s="31" t="s">
        <v>146</v>
      </c>
      <c r="B48" s="40"/>
      <c r="C48" s="20"/>
      <c r="D48" s="20"/>
      <c r="E48" s="20"/>
      <c r="F48" s="38"/>
    </row>
    <row r="49" spans="1:6" hidden="1" x14ac:dyDescent="0.2">
      <c r="A49" s="38"/>
      <c r="B49" s="20"/>
      <c r="C49" s="20"/>
      <c r="D49" s="20"/>
      <c r="E49" s="38"/>
    </row>
    <row r="50" spans="1:6" ht="12.75" hidden="1" customHeight="1" x14ac:dyDescent="0.2">
      <c r="A50" s="20"/>
    </row>
    <row r="51" spans="1:6" hidden="1" x14ac:dyDescent="0.2">
      <c r="B51" s="41"/>
      <c r="C51" s="41"/>
      <c r="D51" s="41"/>
      <c r="E51" s="41"/>
      <c r="F51" s="24"/>
    </row>
    <row r="52" spans="1:6" hidden="1" x14ac:dyDescent="0.2">
      <c r="A52" s="41"/>
      <c r="B52" s="41"/>
      <c r="C52" s="41"/>
      <c r="D52" s="41"/>
      <c r="E52" s="41"/>
      <c r="F52" s="24"/>
    </row>
    <row r="53" spans="1:6" hidden="1" x14ac:dyDescent="0.2">
      <c r="A53" s="41"/>
      <c r="B53" s="41"/>
      <c r="C53" s="41"/>
      <c r="D53" s="41"/>
      <c r="E53" s="41"/>
      <c r="F53" s="24"/>
    </row>
    <row r="54" spans="1:6" hidden="1" x14ac:dyDescent="0.2">
      <c r="A54" s="41"/>
      <c r="B54" s="41"/>
      <c r="C54" s="41"/>
      <c r="D54" s="41"/>
      <c r="E54" s="41"/>
      <c r="F54" s="24"/>
    </row>
    <row r="55" spans="1:6" hidden="1" x14ac:dyDescent="0.2">
      <c r="A55" s="41"/>
      <c r="B55" s="41"/>
      <c r="C55" s="41"/>
      <c r="D55" s="41"/>
      <c r="E55" s="41"/>
      <c r="F55" s="24"/>
    </row>
    <row r="56" spans="1:6" hidden="1" x14ac:dyDescent="0.2">
      <c r="A56" s="41"/>
    </row>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x14ac:dyDescent="0.2"/>
    <row r="68" hidden="1" x14ac:dyDescent="0.2"/>
    <row r="69" x14ac:dyDescent="0.2"/>
    <row r="70" x14ac:dyDescent="0.2"/>
  </sheetData>
  <sheetProtection formatCells="0" insertRows="0" deleteRows="0"/>
  <mergeCells count="10">
    <mergeCell ref="D42:E4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41">
      <formula1>$B$4</formula1>
      <formula2>$B$5</formula2>
    </dataValidation>
  </dataValidations>
  <printOptions gridLines="1"/>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6"/>
  <sheetViews>
    <sheetView zoomScaleNormal="100" workbookViewId="0">
      <selection activeCell="B14" sqref="B14"/>
    </sheetView>
  </sheetViews>
  <sheetFormatPr defaultColWidth="0" defaultRowHeight="12.75" zeroHeight="1" x14ac:dyDescent="0.2"/>
  <cols>
    <col min="1" max="1" width="35.7109375" style="16" customWidth="1"/>
    <col min="2" max="2" width="46.85546875" style="16" customWidth="1"/>
    <col min="3" max="3" width="22.140625" style="16" customWidth="1"/>
    <col min="4" max="4" width="30.85546875" style="16" customWidth="1"/>
    <col min="5" max="5" width="35.7109375" style="16" customWidth="1"/>
    <col min="6" max="6" width="38.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94" t="s">
        <v>153</v>
      </c>
      <c r="B1" s="194"/>
      <c r="C1" s="194"/>
      <c r="D1" s="194"/>
      <c r="E1" s="194"/>
      <c r="F1" s="194"/>
    </row>
    <row r="2" spans="1:6" ht="21" customHeight="1" x14ac:dyDescent="0.2">
      <c r="A2" s="4" t="s">
        <v>52</v>
      </c>
      <c r="B2" s="197" t="s">
        <v>191</v>
      </c>
      <c r="C2" s="197"/>
      <c r="D2" s="197"/>
      <c r="E2" s="197"/>
      <c r="F2" s="197"/>
    </row>
    <row r="3" spans="1:6" ht="21" customHeight="1" x14ac:dyDescent="0.2">
      <c r="A3" s="4" t="s">
        <v>110</v>
      </c>
      <c r="B3" s="197" t="s">
        <v>192</v>
      </c>
      <c r="C3" s="197"/>
      <c r="D3" s="197"/>
      <c r="E3" s="197"/>
      <c r="F3" s="197"/>
    </row>
    <row r="4" spans="1:6" ht="21" customHeight="1" x14ac:dyDescent="0.2">
      <c r="A4" s="4" t="s">
        <v>111</v>
      </c>
      <c r="B4" s="197">
        <v>44013</v>
      </c>
      <c r="C4" s="197"/>
      <c r="D4" s="197"/>
      <c r="E4" s="197"/>
      <c r="F4" s="197"/>
    </row>
    <row r="5" spans="1:6" ht="21" customHeight="1" x14ac:dyDescent="0.2">
      <c r="A5" s="4" t="s">
        <v>112</v>
      </c>
      <c r="B5" s="197">
        <v>44377</v>
      </c>
      <c r="C5" s="197"/>
      <c r="D5" s="197"/>
      <c r="E5" s="197"/>
      <c r="F5" s="197"/>
    </row>
    <row r="6" spans="1:6" ht="21" customHeight="1" x14ac:dyDescent="0.2">
      <c r="A6" s="4" t="s">
        <v>154</v>
      </c>
      <c r="B6" s="192" t="s">
        <v>80</v>
      </c>
      <c r="C6" s="192"/>
      <c r="D6" s="192"/>
      <c r="E6" s="192"/>
      <c r="F6" s="192"/>
    </row>
    <row r="7" spans="1:6" ht="21" customHeight="1" x14ac:dyDescent="0.2">
      <c r="A7" s="4" t="s">
        <v>56</v>
      </c>
      <c r="B7" s="192" t="s">
        <v>83</v>
      </c>
      <c r="C7" s="192"/>
      <c r="D7" s="192"/>
      <c r="E7" s="192"/>
      <c r="F7" s="192"/>
    </row>
    <row r="8" spans="1:6" ht="36" customHeight="1" x14ac:dyDescent="0.2">
      <c r="A8" s="201" t="s">
        <v>155</v>
      </c>
      <c r="B8" s="201"/>
      <c r="C8" s="201"/>
      <c r="D8" s="201"/>
      <c r="E8" s="201"/>
      <c r="F8" s="201"/>
    </row>
    <row r="9" spans="1:6" ht="36" customHeight="1" x14ac:dyDescent="0.2">
      <c r="A9" s="210" t="s">
        <v>156</v>
      </c>
      <c r="B9" s="211"/>
      <c r="C9" s="211"/>
      <c r="D9" s="211"/>
      <c r="E9" s="211"/>
      <c r="F9" s="21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18" customHeight="1" x14ac:dyDescent="0.2">
      <c r="A12" s="172">
        <v>44042</v>
      </c>
      <c r="B12" s="182" t="s">
        <v>194</v>
      </c>
      <c r="C12" s="183" t="s">
        <v>96</v>
      </c>
      <c r="D12" s="182" t="s">
        <v>195</v>
      </c>
      <c r="E12" s="184" t="s">
        <v>95</v>
      </c>
      <c r="F12" s="185" t="s">
        <v>196</v>
      </c>
    </row>
    <row r="13" spans="1:6" s="87" customFormat="1" ht="18" customHeight="1" x14ac:dyDescent="0.2">
      <c r="A13" s="172">
        <v>44167</v>
      </c>
      <c r="B13" s="182" t="s">
        <v>340</v>
      </c>
      <c r="C13" s="183" t="s">
        <v>96</v>
      </c>
      <c r="D13" s="182" t="s">
        <v>341</v>
      </c>
      <c r="E13" s="184" t="s">
        <v>95</v>
      </c>
      <c r="F13" s="185" t="s">
        <v>342</v>
      </c>
    </row>
    <row r="14" spans="1:6" s="87" customFormat="1" ht="17.25" customHeight="1" x14ac:dyDescent="0.2">
      <c r="A14" s="172">
        <v>44237</v>
      </c>
      <c r="B14" s="180" t="s">
        <v>208</v>
      </c>
      <c r="C14" s="183" t="s">
        <v>96</v>
      </c>
      <c r="D14" s="182" t="s">
        <v>209</v>
      </c>
      <c r="E14" s="184" t="s">
        <v>95</v>
      </c>
      <c r="F14" s="185" t="s">
        <v>212</v>
      </c>
    </row>
    <row r="15" spans="1:6" s="87" customFormat="1" ht="18" customHeight="1" x14ac:dyDescent="0.2">
      <c r="A15" s="172">
        <v>44243</v>
      </c>
      <c r="B15" s="182" t="s">
        <v>210</v>
      </c>
      <c r="C15" s="183" t="s">
        <v>97</v>
      </c>
      <c r="D15" s="182" t="s">
        <v>211</v>
      </c>
      <c r="E15" s="184" t="s">
        <v>95</v>
      </c>
      <c r="F15" s="185" t="s">
        <v>212</v>
      </c>
    </row>
    <row r="16" spans="1:6" s="87" customFormat="1" ht="18" customHeight="1" x14ac:dyDescent="0.2">
      <c r="A16" s="172">
        <v>44251</v>
      </c>
      <c r="B16" s="182" t="s">
        <v>324</v>
      </c>
      <c r="C16" s="183" t="s">
        <v>97</v>
      </c>
      <c r="D16" s="182" t="s">
        <v>323</v>
      </c>
      <c r="E16" s="184" t="s">
        <v>95</v>
      </c>
      <c r="F16" s="185" t="s">
        <v>212</v>
      </c>
    </row>
    <row r="17" spans="1:7" s="87" customFormat="1" ht="17.25" customHeight="1" x14ac:dyDescent="0.2">
      <c r="A17" s="172">
        <v>44299</v>
      </c>
      <c r="B17" s="182" t="s">
        <v>338</v>
      </c>
      <c r="C17" s="183" t="s">
        <v>96</v>
      </c>
      <c r="D17" s="182" t="s">
        <v>195</v>
      </c>
      <c r="E17" s="184" t="s">
        <v>95</v>
      </c>
      <c r="F17" s="185" t="s">
        <v>325</v>
      </c>
    </row>
    <row r="18" spans="1:7" s="87" customFormat="1" ht="29.25" customHeight="1" x14ac:dyDescent="0.2">
      <c r="A18" s="172">
        <v>44362</v>
      </c>
      <c r="B18" s="180" t="s">
        <v>326</v>
      </c>
      <c r="C18" s="177" t="s">
        <v>96</v>
      </c>
      <c r="D18" s="180" t="s">
        <v>327</v>
      </c>
      <c r="E18" s="184" t="s">
        <v>95</v>
      </c>
      <c r="F18" s="181" t="s">
        <v>212</v>
      </c>
    </row>
    <row r="19" spans="1:7" s="87" customFormat="1" x14ac:dyDescent="0.2">
      <c r="A19" s="172"/>
      <c r="B19" s="182"/>
      <c r="C19" s="183"/>
      <c r="D19" s="182"/>
      <c r="E19" s="184"/>
      <c r="F19" s="185"/>
    </row>
    <row r="20" spans="1:7" s="87" customFormat="1" x14ac:dyDescent="0.2">
      <c r="A20" s="169"/>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x14ac:dyDescent="0.2">
      <c r="A24" s="157"/>
      <c r="B24" s="164"/>
      <c r="C24" s="165"/>
      <c r="D24" s="164"/>
      <c r="E24" s="166"/>
      <c r="F24" s="167"/>
    </row>
    <row r="25" spans="1:7" s="87" customFormat="1" hidden="1" x14ac:dyDescent="0.2">
      <c r="A25" s="133"/>
      <c r="B25" s="138"/>
      <c r="C25" s="140"/>
      <c r="D25" s="138"/>
      <c r="E25" s="141"/>
      <c r="F25" s="139"/>
    </row>
    <row r="26" spans="1:7" ht="34.5" customHeight="1" x14ac:dyDescent="0.2">
      <c r="A26" s="152" t="s">
        <v>162</v>
      </c>
      <c r="B26" s="153" t="s">
        <v>163</v>
      </c>
      <c r="C26" s="154">
        <f>C27+C28</f>
        <v>7</v>
      </c>
      <c r="D26" s="155" t="str">
        <f>IF(SUBTOTAL(3,C11:C25)=SUBTOTAL(103,C11:C25),'Summary and sign-off'!$A$48,'Summary and sign-off'!$A$49)</f>
        <v>Check - there are no hidden rows with data</v>
      </c>
      <c r="E26" s="198" t="str">
        <f>IF('Summary and sign-off'!F60='Summary and sign-off'!F54,'Summary and sign-off'!A52,'Summary and sign-off'!A50)</f>
        <v>Check - each entry provides sufficient information</v>
      </c>
      <c r="F26" s="198"/>
      <c r="G26" s="87"/>
    </row>
    <row r="27" spans="1:7" ht="25.5" customHeight="1" x14ac:dyDescent="0.25">
      <c r="A27" s="89"/>
      <c r="B27" s="90" t="s">
        <v>96</v>
      </c>
      <c r="C27" s="91">
        <f>COUNTIF(C11:C25,'Summary and sign-off'!A45)</f>
        <v>5</v>
      </c>
      <c r="D27" s="17"/>
      <c r="E27" s="18"/>
      <c r="F27" s="19"/>
    </row>
    <row r="28" spans="1:7" ht="25.5" customHeight="1" x14ac:dyDescent="0.25">
      <c r="A28" s="89"/>
      <c r="B28" s="90" t="s">
        <v>97</v>
      </c>
      <c r="C28" s="91">
        <f>COUNTIF(C11:C25,'Summary and sign-off'!A46)</f>
        <v>2</v>
      </c>
      <c r="D28" s="17"/>
      <c r="E28" s="18"/>
      <c r="F28" s="19"/>
    </row>
    <row r="29" spans="1:7" x14ac:dyDescent="0.2">
      <c r="A29" s="20"/>
      <c r="B29" s="21"/>
      <c r="C29" s="20"/>
      <c r="D29" s="22"/>
      <c r="E29" s="22"/>
      <c r="F29" s="20"/>
    </row>
    <row r="30" spans="1:7" x14ac:dyDescent="0.2">
      <c r="A30" s="21" t="s">
        <v>152</v>
      </c>
      <c r="B30" s="21"/>
      <c r="C30" s="21"/>
      <c r="D30" s="21"/>
      <c r="E30" s="21"/>
      <c r="F30" s="21"/>
    </row>
    <row r="31" spans="1:7" ht="12.6" customHeight="1" x14ac:dyDescent="0.2">
      <c r="A31" s="23" t="s">
        <v>131</v>
      </c>
      <c r="B31" s="20"/>
      <c r="C31" s="20"/>
      <c r="D31" s="20"/>
      <c r="E31" s="20"/>
      <c r="F31" s="24"/>
    </row>
    <row r="32" spans="1:7" x14ac:dyDescent="0.2">
      <c r="A32" s="23" t="s">
        <v>79</v>
      </c>
      <c r="B32" s="25"/>
      <c r="C32" s="26"/>
      <c r="D32" s="26"/>
      <c r="E32" s="26"/>
      <c r="F32" s="27"/>
    </row>
    <row r="33" spans="1:6" x14ac:dyDescent="0.2">
      <c r="A33" s="23" t="s">
        <v>164</v>
      </c>
      <c r="B33" s="28"/>
      <c r="C33" s="28"/>
      <c r="D33" s="28"/>
      <c r="E33" s="28"/>
      <c r="F33" s="28"/>
    </row>
    <row r="34" spans="1:6" ht="12.75" customHeight="1" x14ac:dyDescent="0.2">
      <c r="A34" s="23" t="s">
        <v>165</v>
      </c>
      <c r="B34" s="20"/>
      <c r="C34" s="20"/>
      <c r="D34" s="20"/>
      <c r="E34" s="20"/>
      <c r="F34" s="20"/>
    </row>
    <row r="35" spans="1:6" ht="12.95" customHeight="1" x14ac:dyDescent="0.2">
      <c r="A35" s="29" t="s">
        <v>166</v>
      </c>
      <c r="B35" s="30"/>
      <c r="C35" s="30"/>
      <c r="D35" s="30"/>
      <c r="E35" s="30"/>
      <c r="F35" s="30"/>
    </row>
    <row r="36" spans="1:6" x14ac:dyDescent="0.2">
      <c r="A36" s="31" t="s">
        <v>167</v>
      </c>
      <c r="B36" s="32"/>
      <c r="C36" s="27"/>
      <c r="D36" s="27"/>
      <c r="E36" s="27"/>
      <c r="F36" s="27"/>
    </row>
    <row r="37" spans="1:6" ht="12.75" customHeight="1" x14ac:dyDescent="0.2">
      <c r="A37" s="31" t="s">
        <v>146</v>
      </c>
      <c r="B37" s="23"/>
      <c r="C37" s="33"/>
      <c r="D37" s="33"/>
      <c r="E37" s="33"/>
      <c r="F37" s="33"/>
    </row>
    <row r="38" spans="1:6" ht="12.75" customHeight="1" x14ac:dyDescent="0.2">
      <c r="A38" s="23"/>
      <c r="B38" s="23"/>
      <c r="C38" s="33"/>
      <c r="D38" s="33"/>
      <c r="E38" s="33"/>
      <c r="F38" s="33"/>
    </row>
    <row r="39" spans="1:6" ht="12.75" hidden="1" customHeight="1" x14ac:dyDescent="0.2">
      <c r="A39" s="23"/>
      <c r="B39" s="23"/>
      <c r="C39" s="33"/>
      <c r="D39" s="33"/>
      <c r="E39" s="33"/>
      <c r="F39" s="33"/>
    </row>
    <row r="40" spans="1:6" hidden="1" x14ac:dyDescent="0.2"/>
    <row r="41" spans="1:6" hidden="1" x14ac:dyDescent="0.2"/>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sheetData>
  <sheetProtection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formula1>$B$4</formula1>
      <formula2>$B$5</formula2>
    </dataValidation>
  </dataValidations>
  <printOptions gridLines="1"/>
  <pageMargins left="0.70866141732283472" right="0.70866141732283472" top="0.74803149606299213" bottom="0.74803149606299213" header="0.31496062992125984" footer="0.31496062992125984"/>
  <pageSetup paperSize="8" scale="63" fitToHeight="0" orientation="portrait"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C11:C25</xm:sqref>
        </x14:dataValidation>
        <x14:dataValidation type="list" errorStyle="information" operator="greaterThan" allowBlank="1" showInputMessage="1" prompt="Provide specific $ value if possible">
          <x14:formula1>
            <xm:f>'Summary and sign-off'!$A$39:$A$44</xm:f>
          </x14:formula1>
          <xm:sqref>E11:E25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12165527-d881-4234-97f9-ee139a3f0c3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SMITH Janine</cp:lastModifiedBy>
  <cp:revision/>
  <cp:lastPrinted>2021-07-20T00:05:20Z</cp:lastPrinted>
  <dcterms:created xsi:type="dcterms:W3CDTF">2010-10-17T20:59:02Z</dcterms:created>
  <dcterms:modified xsi:type="dcterms:W3CDTF">2021-07-28T19:29:29Z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