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hos001\SM0012\My Documents\"/>
    </mc:Choice>
  </mc:AlternateContent>
  <bookViews>
    <workbookView xWindow="0" yWindow="0" windowWidth="19200" windowHeight="7050" firstSheet="1" activeTab="1"/>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externalReferences>
    <externalReference r:id="rId7"/>
  </externalReferences>
  <definedNames>
    <definedName name="_xlnm.Print_Area" localSheetId="4">'All other expenses'!$A$1:$E$36</definedName>
    <definedName name="_xlnm.Print_Area" localSheetId="5">'Gifts and benefits'!$A$1:$F$46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Travel!$A$1:$E$195</definedName>
  </definedNames>
  <calcPr calcId="162913"/>
</workbook>
</file>

<file path=xl/calcChain.xml><?xml version="1.0" encoding="utf-8"?>
<calcChain xmlns="http://schemas.openxmlformats.org/spreadsheetml/2006/main">
  <c r="B184" i="1" l="1"/>
  <c r="D35" i="4" l="1"/>
  <c r="C30" i="3"/>
  <c r="C25" i="2"/>
  <c r="C149" i="1"/>
  <c r="C24" i="1"/>
  <c r="B6" i="13" l="1"/>
  <c r="E59" i="13"/>
  <c r="C59" i="13"/>
  <c r="C37" i="4"/>
  <c r="C36" i="4"/>
  <c r="B59" i="13" l="1"/>
  <c r="B58" i="13"/>
  <c r="D58" i="13"/>
  <c r="B57" i="13"/>
  <c r="D57" i="13"/>
  <c r="D56" i="13"/>
  <c r="B56" i="13"/>
  <c r="D55" i="13"/>
  <c r="B55" i="13"/>
  <c r="D54" i="13"/>
  <c r="B54" i="13"/>
  <c r="B2" i="4"/>
  <c r="B3" i="4"/>
  <c r="B2" i="3"/>
  <c r="B3" i="3"/>
  <c r="B2" i="2"/>
  <c r="B3" i="2"/>
  <c r="F57" i="13" l="1"/>
  <c r="D25" i="2" s="1"/>
  <c r="F59" i="13"/>
  <c r="E35" i="4" s="1"/>
  <c r="F58" i="13"/>
  <c r="D30" i="3" s="1"/>
  <c r="F56" i="13"/>
  <c r="F55" i="13"/>
  <c r="D149" i="1" s="1"/>
  <c r="F54" i="13"/>
  <c r="D24" i="1" s="1"/>
  <c r="C13" i="13"/>
  <c r="C12" i="13"/>
  <c r="C11" i="13"/>
  <c r="C16" i="13" l="1"/>
  <c r="C17" i="13"/>
  <c r="B5" i="4" l="1"/>
  <c r="B4" i="4"/>
  <c r="B5" i="3"/>
  <c r="B4" i="3"/>
  <c r="B5" i="2"/>
  <c r="B4" i="2"/>
  <c r="B5" i="1"/>
  <c r="B4" i="1"/>
  <c r="C15" i="13" l="1"/>
  <c r="F12" i="13" l="1"/>
  <c r="C35" i="4"/>
  <c r="F11" i="13" s="1"/>
  <c r="F13" i="13" l="1"/>
  <c r="B17" i="13"/>
  <c r="B149" i="1"/>
  <c r="B16" i="13" s="1"/>
  <c r="B24" i="1"/>
  <c r="B15" i="13" s="1"/>
  <c r="B30" i="3" l="1"/>
  <c r="B13" i="13" s="1"/>
  <c r="B25" i="2"/>
  <c r="B12" i="13" s="1"/>
  <c r="B11" i="13" l="1"/>
  <c r="B186"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7" authorId="0" shapeId="0">
      <text>
        <r>
          <rPr>
            <sz val="9"/>
            <color indexed="81"/>
            <rFont val="Tahoma"/>
            <family val="2"/>
          </rPr>
          <t xml:space="preserve">
Insert additional rows as needed:
- 'right click' on a row number (left of screen)
- select 'Insert' (this will insert a row above it)
</t>
        </r>
      </text>
    </comment>
    <comment ref="A152"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<sst xmlns="http://schemas.openxmlformats.org/spreadsheetml/2006/main" count="843" uniqueCount="370">
  <si>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</si>
  <si>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</si>
  <si>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</si>
  <si>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</si>
  <si>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</si>
  <si>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</si>
  <si>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</si>
  <si>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</si>
  <si>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</si>
  <si>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</si>
  <si>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</si>
  <si>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</si>
  <si>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</si>
  <si>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</si>
  <si>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</si>
  <si>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</si>
  <si>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</si>
  <si>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</si>
  <si>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</si>
  <si>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</si>
  <si>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</si>
  <si>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</si>
  <si>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</si>
  <si>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</si>
  <si>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</si>
  <si>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</si>
  <si>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</si>
  <si>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</si>
  <si>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</si>
  <si>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</si>
  <si>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</si>
  <si>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</si>
  <si>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</si>
  <si>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</si>
  <si>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</si>
  <si>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</si>
  <si>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</si>
  <si>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</si>
  <si>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</si>
  <si>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</si>
  <si>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</si>
  <si>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</si>
  <si>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</si>
  <si>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</si>
  <si>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</si>
  <si>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</si>
  <si>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</si>
  <si>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</si>
  <si>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</si>
  <si>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</si>
  <si>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</si>
  <si>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</si>
  <si>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</si>
  <si>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</si>
  <si>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</si>
  <si>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</si>
  <si>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</si>
  <si>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</si>
  <si>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</si>
  <si>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</si>
  <si>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</si>
  <si>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</si>
  <si>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</si>
  <si>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</si>
  <si>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</si>
  <si>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</si>
  <si>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</si>
  <si>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</si>
  <si>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</si>
  <si>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</si>
  <si>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</si>
  <si>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</si>
  <si>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</si>
  <si>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</si>
  <si>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</si>
  <si>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</si>
  <si>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</si>
  <si>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</si>
  <si>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</si>
  <si>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</si>
  <si>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</si>
  <si>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</si>
  <si>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</si>
  <si>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</si>
  <si>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</si>
  <si>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</si>
  <si>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</si>
  <si>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</si>
  <si>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</si>
  <si>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</si>
  <si>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</si>
  <si>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</si>
  <si>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</si>
  <si>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</si>
  <si>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</si>
  <si>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</si>
  <si>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</si>
  <si>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</si>
  <si>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</si>
  <si>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</si>
  <si>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</si>
  <si>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</si>
  <si>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</si>
  <si>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</si>
  <si>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</si>
  <si>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</si>
  <si>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</si>
  <si>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</si>
  <si>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</si>
  <si>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</si>
  <si>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</si>
  <si>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</si>
  <si>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</si>
  <si>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</si>
  <si>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</si>
  <si>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</si>
  <si>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</si>
  <si>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</si>
  <si>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</si>
  <si>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</si>
  <si>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</si>
  <si>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</si>
  <si>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</si>
  <si>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</si>
  <si>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</si>
  <si>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</si>
  <si>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</si>
  <si>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</si>
  <si>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</si>
  <si>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</si>
  <si>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</si>
  <si>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</si>
  <si>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</si>
  <si>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</si>
  <si>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</si>
  <si>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</si>
  <si>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</si>
  <si>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</si>
  <si>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</si>
  <si>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</si>
  <si>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</si>
  <si>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</si>
  <si>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</si>
  <si>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</si>
  <si>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</si>
  <si>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</si>
  <si>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</si>
  <si>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</si>
  <si>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</si>
  <si>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</si>
  <si>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</si>
  <si>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</si>
  <si>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</si>
  <si>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</si>
  <si>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</si>
  <si>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</si>
  <si>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</si>
  <si>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</si>
  <si>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</si>
  <si>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</si>
  <si>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</si>
  <si>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</si>
  <si>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</si>
  <si>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</si>
  <si>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</si>
  <si>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</si>
  <si>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</si>
  <si>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NZ Customs</t>
  </si>
  <si>
    <t>Bill Perry</t>
  </si>
  <si>
    <t>New Zealand Customs</t>
  </si>
  <si>
    <t>Wellington</t>
  </si>
  <si>
    <t xml:space="preserve">Return Airfare - Akl / Wgtn / Akl </t>
  </si>
  <si>
    <t xml:space="preserve">Taxi to Wellington Customhouse </t>
  </si>
  <si>
    <t xml:space="preserve">Taxi to Wellington Airport </t>
  </si>
  <si>
    <t>Customs Management Meeting / Customs Dunedin Medal Ceremony / DPMC Meeting &amp; External Interview Panel Member</t>
  </si>
  <si>
    <t>Accommodation - 3 nights</t>
  </si>
  <si>
    <t>16 - 19 July 2019</t>
  </si>
  <si>
    <t>22 - 23 July 2019</t>
  </si>
  <si>
    <t xml:space="preserve">Minister Meeting, External Interview Panel Member &amp; Customs Management Meeting </t>
  </si>
  <si>
    <t>Accommodation - 1 night</t>
  </si>
  <si>
    <t xml:space="preserve">Customs Christchurch Medal Ceremony </t>
  </si>
  <si>
    <t>Return Airfare - Akl / Chch / Akl</t>
  </si>
  <si>
    <t>External Interview - Panel Member</t>
  </si>
  <si>
    <t xml:space="preserve">Taxi to Beehive </t>
  </si>
  <si>
    <t xml:space="preserve">Weekly Minister Meeting </t>
  </si>
  <si>
    <t xml:space="preserve">Accommodation - 2 nights </t>
  </si>
  <si>
    <t>30 July 2019 - 1 August 2019</t>
  </si>
  <si>
    <t>19 - 22 August 2019</t>
  </si>
  <si>
    <t>19 - 21 August 2019</t>
  </si>
  <si>
    <t>Return Airfare</t>
  </si>
  <si>
    <t>Weekly Minister Meeting &amp; Pre Meeting for the Australia/NZ Dialogue Meeting</t>
  </si>
  <si>
    <t>2 - 3 September 2019</t>
  </si>
  <si>
    <t>5 - 6 September 2019</t>
  </si>
  <si>
    <t>Weekly Minister Meeting</t>
  </si>
  <si>
    <t>11 - 12 September 2019</t>
  </si>
  <si>
    <t>Weekly Minister Meeting and Customs Management Meeting</t>
  </si>
  <si>
    <t>26 - 27 September 2019</t>
  </si>
  <si>
    <t xml:space="preserve">Digital Government Leadership Group Meeting /Meeting with the Papua New Guinea Delegation and attend the NZ Police Remembrance Day Service </t>
  </si>
  <si>
    <t>Weekly Minister Meeting / Customs Management Meeting &amp; Operations Career Board Meeting</t>
  </si>
  <si>
    <t>30 September - 1 October 2019</t>
  </si>
  <si>
    <t xml:space="preserve">Taxi to Government House </t>
  </si>
  <si>
    <t>14 - 15 October 2019</t>
  </si>
  <si>
    <t>14 - 16 October 2019</t>
  </si>
  <si>
    <t>ODESC Exercise</t>
  </si>
  <si>
    <t>Taxi to Wellington Airport</t>
  </si>
  <si>
    <t>Weekly Minister Meeting / Meeting with OAG &amp; Public Service Day Awards Ceremony</t>
  </si>
  <si>
    <t>12 - 13 November 2019</t>
  </si>
  <si>
    <t>Customs Assurance &amp; Risk Committee Meeting &amp; Customs Management Meeting</t>
  </si>
  <si>
    <t>27 - 29 November 2019</t>
  </si>
  <si>
    <t>Taxi to Bolton Hotel</t>
  </si>
  <si>
    <t>2 - 6 December 2019</t>
  </si>
  <si>
    <t xml:space="preserve">Accommodation - 4 nights </t>
  </si>
  <si>
    <t>2 - 5 December 2019</t>
  </si>
  <si>
    <t>Taxi to the Beehive</t>
  </si>
  <si>
    <t>Accommodation - 2 nights</t>
  </si>
  <si>
    <t>9 - 11 December 2019</t>
  </si>
  <si>
    <t>9 - 10 December 2019</t>
  </si>
  <si>
    <t>Customs Executive Board - Interviews</t>
  </si>
  <si>
    <t xml:space="preserve">Accommodation - 1 night </t>
  </si>
  <si>
    <t xml:space="preserve">Airfare - Akl / Wgtn / Chch / Akl </t>
  </si>
  <si>
    <t>Accommodation (Wellington) - 1 night</t>
  </si>
  <si>
    <t xml:space="preserve">Accommodation (Christchurch) - 1 night </t>
  </si>
  <si>
    <t>8 - 11 October 2019</t>
  </si>
  <si>
    <t>Australian Border Force</t>
  </si>
  <si>
    <t>Accommodation - Hong Kong (1 night)</t>
  </si>
  <si>
    <t>26 - 29 October 2019</t>
  </si>
  <si>
    <t>27 - 28 October 2019</t>
  </si>
  <si>
    <t>Taxi to Rydges Hotel</t>
  </si>
  <si>
    <t xml:space="preserve">Wellington / Dunedin </t>
  </si>
  <si>
    <t>Christchurch</t>
  </si>
  <si>
    <t>DPMC Meeting / Dinner with Minister of Customs &amp; Minister of Tonga &amp; Wellington Medal Ceremony</t>
  </si>
  <si>
    <t>30 - 31 July 2019</t>
  </si>
  <si>
    <t>Return Airfare - Akl / Wgtn / Akl</t>
  </si>
  <si>
    <t>Customs Management Meetings</t>
  </si>
  <si>
    <t>12 - 14 August 2019</t>
  </si>
  <si>
    <t>12 - 13 August 2019</t>
  </si>
  <si>
    <t xml:space="preserve">Wellington </t>
  </si>
  <si>
    <t>27 - 30 August 2019</t>
  </si>
  <si>
    <t>27 - 29 August 2019</t>
  </si>
  <si>
    <t xml:space="preserve">Attend the Australia/NZ Dialogue Dinner &amp; Meeting </t>
  </si>
  <si>
    <t>Meeting with IDEMIA &amp; Customs Management Meeting</t>
  </si>
  <si>
    <t>Weekly Minister Meeting / CE Positive Workplace Culture CE Launch Event &amp; Crime Stopper Anniversary Event</t>
  </si>
  <si>
    <t>Weekly Minister Meeting &amp; Customs Management Meetings</t>
  </si>
  <si>
    <t>25 - 26 November 2019</t>
  </si>
  <si>
    <t>Weekly Minister Meeting / Customs Management Meeting &amp; ODESC Meeting - Whakaari-White Island Volcanic Eruption</t>
  </si>
  <si>
    <t xml:space="preserve">Airfare - Auckland / Hong Kong / Beijing / Auckland </t>
  </si>
  <si>
    <t>Taxi - Hong Kong Hotel to Hong Kong International Terminal</t>
  </si>
  <si>
    <t>Auckland / Hong Kong / Beijing</t>
  </si>
  <si>
    <t xml:space="preserve">Hong Kong </t>
  </si>
  <si>
    <t>Beijing</t>
  </si>
  <si>
    <t>Accommodation - Beijing (1 night + late check out)</t>
  </si>
  <si>
    <t>Airport Parking</t>
  </si>
  <si>
    <t>Auckland</t>
  </si>
  <si>
    <t xml:space="preserve">Attend Customs Management Meetings in Wellington </t>
  </si>
  <si>
    <t>Government House</t>
  </si>
  <si>
    <t>Crimestoppers 10th Anniversary Reception</t>
  </si>
  <si>
    <t>NZ Airports Association Annual Parliamentary Reception</t>
  </si>
  <si>
    <t>NZ Airports Association</t>
  </si>
  <si>
    <t>End of Year Celebration</t>
  </si>
  <si>
    <t>State Services Commission</t>
  </si>
  <si>
    <t>Auckland International Airport Site Visit</t>
  </si>
  <si>
    <t>Customs Executive Board Meetings &amp; Meetings with External Consultant</t>
  </si>
  <si>
    <t>Joint Heads of Pacific Security Conference - Flights and Accommodation x2</t>
  </si>
  <si>
    <t>Pride in NZDF: a celebration of LGBT</t>
  </si>
  <si>
    <t>NZ Defence Force</t>
  </si>
  <si>
    <t>Queens Colour Handover Parade</t>
  </si>
  <si>
    <t>RNZAF Base</t>
  </si>
  <si>
    <t>Fraud Film Festival</t>
  </si>
  <si>
    <t>Serious Fraud Office</t>
  </si>
  <si>
    <t>2019 Melbourne Cup Annual Fundraiser</t>
  </si>
  <si>
    <t>Australian High Commission</t>
  </si>
  <si>
    <t>Science NZ National Awards 2019</t>
  </si>
  <si>
    <t>Science NZ</t>
  </si>
  <si>
    <t>U.S. Networking Event</t>
  </si>
  <si>
    <t>US Ambassador</t>
  </si>
  <si>
    <t>Spirit of Service Awards</t>
  </si>
  <si>
    <t>MIA Cocktail Function</t>
  </si>
  <si>
    <t>Taxi to Wellington Customhouse via the Beehive</t>
  </si>
  <si>
    <t>Taxi to Wellington Airport from the Police College</t>
  </si>
  <si>
    <t>Joint Heads of Pacific Security Meeting</t>
  </si>
  <si>
    <t>Taxi - home to Auckland International Terminal</t>
  </si>
  <si>
    <t>Taxi - Auckland International Terminal to home</t>
  </si>
  <si>
    <t>Taxi</t>
  </si>
  <si>
    <t>Taxi from Customhouse to Hotel</t>
  </si>
  <si>
    <t>Taxi from home to Customhouse</t>
  </si>
  <si>
    <t>Taxi from home to Hotel venue</t>
  </si>
  <si>
    <t>Taxi from Restaurant to home</t>
  </si>
  <si>
    <t>Attend - B5/M5 Formal Dinner</t>
  </si>
  <si>
    <t>Taxi from Hotel venue to home</t>
  </si>
  <si>
    <t>Attend - Joint B5/M5 Reception</t>
  </si>
  <si>
    <t>Attend - B5/M5 Joint Heads Meeting</t>
  </si>
  <si>
    <t>Attend - B5 Heads Meeting</t>
  </si>
  <si>
    <t xml:space="preserve">Taxi from home to Hotel </t>
  </si>
  <si>
    <t>Taxi from Hotel to home</t>
  </si>
  <si>
    <t>Taxi to Wellington Customhouse</t>
  </si>
  <si>
    <t>Acting Comptrollers wife also attended</t>
  </si>
  <si>
    <t>Picture of a bird</t>
  </si>
  <si>
    <t>Papua New Guinea Customs</t>
  </si>
  <si>
    <t>Wooden Bowl / Plaque with the wording of 'Samoa' and Picture Frame</t>
  </si>
  <si>
    <t>Samoa Customs</t>
  </si>
  <si>
    <t>Placemat</t>
  </si>
  <si>
    <t>Tonga Customs</t>
  </si>
  <si>
    <t>Meat Industry Association</t>
  </si>
  <si>
    <t>Retained for display</t>
  </si>
  <si>
    <t>N/A</t>
  </si>
  <si>
    <t>Function - attended by acting Comptroller</t>
  </si>
  <si>
    <t xml:space="preserve">Award ceremony - attended by acting Comptroller </t>
  </si>
  <si>
    <t xml:space="preserve">Reception - attended by acting Comptroller </t>
  </si>
  <si>
    <t>Annual Talks with China Customs and meetings with Customs Hong Kong Counsellor</t>
  </si>
  <si>
    <t>State Services Leadership Team Days</t>
  </si>
  <si>
    <t xml:space="preserve">State Services Leadership Team Days </t>
  </si>
  <si>
    <t>8 - 11 July 2019</t>
  </si>
  <si>
    <t>Return Airfare - Akl / Wgtn / Akl / Tauranga / Akl</t>
  </si>
  <si>
    <t>Wellington and Tauranga</t>
  </si>
  <si>
    <t>Minister Meeting / Security &amp; Intelligence Board Meeting / External Stakeholder Meeting &amp; Tauranga Medal Ceremony</t>
  </si>
  <si>
    <t>Customs Management Meetings &amp; Security and Intelligence Board Meeting</t>
  </si>
  <si>
    <t xml:space="preserve">Customs Management Meetings &amp; Security and Intelligence Board Meeting </t>
  </si>
  <si>
    <t>Security and Intelligence Board Meeting / DMPC Meeting &amp; Meeting with Immigration Senior Management</t>
  </si>
  <si>
    <t>Customs Management Meeting / Digital Government Leadership Team Meeting &amp; Security and Intelligence Board Meeting</t>
  </si>
  <si>
    <t xml:space="preserve">Attend Security and Intelligence Board Meeting </t>
  </si>
  <si>
    <t>Weekly Minister Meeting / Customs Management Meeting / State Services Commission  Leadership Team Day &amp; Meeting with Audit NZ</t>
  </si>
  <si>
    <t>Weekly Minister Meeting / Customs Management Meeting / DPMC Meeting / State Services Commission  Leadership Team Day &amp; Meeting with Audit NZ</t>
  </si>
  <si>
    <t xml:space="preserve">Customs Executive Board - Interview / Security and Intelligence Board Meeting / State Services Commission  Meeting / Wellington Staff Christmas Morning Tea / Customs Management Team Meeting / Christchurch Staff Christmas Morning Tea &amp; Site Visit to Christchurch Airport </t>
  </si>
  <si>
    <t xml:space="preserve">Customs Management Meetings / Aviation Security Meeting / DPMC Meeting / LDC Meeting &amp; Border Sector Governance Group  Meeting </t>
  </si>
  <si>
    <t>Weekly Minister Meeting / Customs Management Meeting / Border Sector Governance Group  Meeting / Select Committee Annual Review Hearing &amp; Sector launch - Positive Workplace Cultures</t>
  </si>
  <si>
    <t>1 - 31 July 2019</t>
  </si>
  <si>
    <t>Administration</t>
  </si>
  <si>
    <t>1 - 31 August 2019</t>
  </si>
  <si>
    <t>1 - 31 October 2019</t>
  </si>
  <si>
    <t>1 - 31 November 2019</t>
  </si>
  <si>
    <t>State Services Commission Meeting</t>
  </si>
  <si>
    <t>Taxi from State Services Commission to Customhouse</t>
  </si>
  <si>
    <t>ANZ Leadership Forum</t>
  </si>
  <si>
    <t>Conference fees</t>
  </si>
  <si>
    <t>Canadian Visa</t>
  </si>
  <si>
    <t>Visa Fees</t>
  </si>
  <si>
    <t>Seating change on flight</t>
  </si>
  <si>
    <t>Flight fee</t>
  </si>
  <si>
    <t>Airfare - Akl / Wgtn / Dunedin / Wgtn / Akl</t>
  </si>
  <si>
    <t>Offline Travel Booking Fee</t>
  </si>
  <si>
    <t>1 - 31 December 2019</t>
  </si>
  <si>
    <t>Iridium Access</t>
  </si>
  <si>
    <t xml:space="preserve">Statellite Phone - Monthly Plan August </t>
  </si>
  <si>
    <t xml:space="preserve">Statellite Phone - Monthly Plan September </t>
  </si>
  <si>
    <t>Statellite Phone - Monthly Plan October</t>
  </si>
  <si>
    <t>Statellite Phone - Monthly Plan November</t>
  </si>
  <si>
    <t>Statellite Phone - Monthly Plan December</t>
  </si>
  <si>
    <t xml:space="preserve">Statellite Phone - Monthly Plan January </t>
  </si>
  <si>
    <t>Offline Travel Booking Fee &amp; Cancellation Fee</t>
  </si>
  <si>
    <t xml:space="preserve">Offline Travel Booking Fee &amp; Ticket Amendment Fee </t>
  </si>
  <si>
    <t>1- 30 September 2019</t>
  </si>
  <si>
    <t>Offline Travel Booking Fee &amp; Ticket Amendment Fee</t>
  </si>
  <si>
    <t xml:space="preserve">Offline Travel Booking Fee </t>
  </si>
  <si>
    <t>1 - 31 January 2020</t>
  </si>
  <si>
    <t>Australia New Zealand Leadership Forum 2019 Dinner</t>
  </si>
  <si>
    <t xml:space="preserve">Airport Parking </t>
  </si>
  <si>
    <t>Airport Parking - 2 days</t>
  </si>
  <si>
    <t>Weekly Minister Meeting / Meeting with Office of the Auditor-General &amp; Public Service Day Awards Ceremony</t>
  </si>
  <si>
    <t>Offline Travel Booking Fee / Ticket Amendment &amp; Issue Service Fee</t>
  </si>
  <si>
    <t xml:space="preserve">Mobile Phone </t>
  </si>
  <si>
    <t>Monthly Usage - July 2019</t>
  </si>
  <si>
    <t>Monthly Usage - August 2019</t>
  </si>
  <si>
    <t xml:space="preserve">Monthly Usage - September </t>
  </si>
  <si>
    <t xml:space="preserve">Monthly Usuage - October </t>
  </si>
  <si>
    <t xml:space="preserve">Monthly Usage - November </t>
  </si>
  <si>
    <t>Decmeber 2019</t>
  </si>
  <si>
    <t xml:space="preserve">Monthly Usage - December </t>
  </si>
  <si>
    <t xml:space="preserve">Monthly Usage - January </t>
  </si>
  <si>
    <t>Subtotal - local travel</t>
  </si>
  <si>
    <t>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</si>
</sst>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quot;$&quot;#,##0.00"/>
    <numFmt numFmtId="167" formatCode="[$-1409]d\ mmmm\ yyyy;@"/>
    <numFmt numFmtId="168" formatCode="#,##0.00_ ;\-#,##0.00\ "/>
    <numFmt numFmtId="169" formatCode="#,##0.00;[Red]#,##0.00"/>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5"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
    <xf numFmtId="0" fontId="0" fillId="0" borderId="0"/>
    <xf numFmtId="0" fontId="10" fillId="0" borderId="0" applyNumberFormat="0" applyFill="0" applyBorder="0" applyAlignment="0" applyProtection="0"/>
    <xf numFmtId="165" fontId="23" fillId="0" borderId="0" applyFont="0" applyFill="0" applyBorder="0" applyAlignment="0" applyProtection="0"/>
    <xf numFmtId="44" fontId="23" fillId="0" borderId="0" applyFont="0" applyFill="0" applyBorder="0" applyAlignment="0" applyProtection="0"/>
  </cellStyleXfs>
  <cellXfs count="218">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7" fontId="15" fillId="10" borderId="8"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horizontal="left" vertical="center"/>
      <protection locked="0"/>
    </xf>
    <xf numFmtId="0" fontId="20" fillId="3" borderId="0" xfId="0" applyNumberFormat="1" applyFont="1" applyFill="1" applyBorder="1" applyAlignment="1" applyProtection="1">
      <alignment vertical="center" wrapText="1"/>
    </xf>
    <xf numFmtId="0" fontId="1" fillId="0" borderId="0" xfId="0" applyNumberFormat="1" applyFont="1" applyBorder="1" applyAlignment="1" applyProtection="1">
      <alignment wrapText="1"/>
    </xf>
    <xf numFmtId="0" fontId="0" fillId="0" borderId="0" xfId="0" applyNumberFormat="1" applyBorder="1" applyAlignment="1" applyProtection="1">
      <alignment wrapText="1"/>
    </xf>
    <xf numFmtId="0" fontId="1" fillId="0" borderId="0" xfId="0" applyNumberFormat="1" applyFont="1" applyFill="1" applyBorder="1" applyAlignment="1" applyProtection="1">
      <alignment wrapText="1"/>
    </xf>
    <xf numFmtId="0" fontId="0" fillId="0" borderId="0" xfId="0" applyNumberFormat="1" applyFont="1" applyBorder="1" applyAlignment="1" applyProtection="1"/>
    <xf numFmtId="0" fontId="0" fillId="0" borderId="0" xfId="0" applyNumberFormat="1" applyBorder="1" applyAlignment="1" applyProtection="1"/>
    <xf numFmtId="0" fontId="0" fillId="0" borderId="0" xfId="0" applyNumberFormat="1" applyAlignment="1" applyProtection="1">
      <alignment wrapText="1"/>
    </xf>
    <xf numFmtId="167" fontId="15" fillId="10" borderId="3" xfId="0" applyNumberFormat="1" applyFont="1" applyFill="1" applyBorder="1" applyAlignment="1" applyProtection="1">
      <alignment horizontal="left" vertical="center" wrapText="1"/>
      <protection locked="0"/>
    </xf>
    <xf numFmtId="0" fontId="0" fillId="10" borderId="0" xfId="0" applyFill="1" applyAlignment="1" applyProtection="1">
      <alignment horizontal="left"/>
      <protection locked="0"/>
    </xf>
    <xf numFmtId="167" fontId="15" fillId="10" borderId="3" xfId="0" applyNumberFormat="1" applyFont="1" applyFill="1" applyBorder="1" applyAlignment="1" applyProtection="1">
      <alignment horizontal="left"/>
      <protection locked="0"/>
    </xf>
    <xf numFmtId="0" fontId="0" fillId="0" borderId="0" xfId="0" applyNumberFormat="1" applyAlignment="1" applyProtection="1"/>
    <xf numFmtId="0" fontId="20" fillId="3" borderId="0" xfId="0" applyNumberFormat="1" applyFont="1" applyFill="1" applyBorder="1" applyAlignment="1" applyProtection="1">
      <alignment wrapText="1"/>
    </xf>
    <xf numFmtId="0" fontId="15" fillId="10" borderId="4" xfId="0" applyNumberFormat="1" applyFont="1" applyFill="1" applyBorder="1" applyAlignment="1" applyProtection="1">
      <alignment wrapText="1"/>
      <protection locked="0"/>
    </xf>
    <xf numFmtId="2" fontId="15" fillId="10" borderId="4" xfId="0" applyNumberFormat="1" applyFont="1" applyFill="1" applyBorder="1" applyAlignment="1" applyProtection="1">
      <alignment wrapText="1"/>
      <protection locked="0"/>
    </xf>
    <xf numFmtId="0" fontId="15" fillId="10" borderId="9" xfId="0" applyNumberFormat="1" applyFont="1" applyFill="1" applyBorder="1" applyAlignment="1" applyProtection="1">
      <alignment wrapText="1"/>
      <protection locked="0"/>
    </xf>
    <xf numFmtId="39" fontId="15" fillId="10" borderId="4" xfId="0" applyNumberFormat="1" applyFont="1" applyFill="1" applyBorder="1" applyAlignment="1" applyProtection="1">
      <alignment wrapText="1"/>
      <protection locked="0"/>
    </xf>
    <xf numFmtId="0" fontId="0" fillId="0" borderId="0" xfId="0" applyNumberFormat="1" applyFont="1" applyAlignment="1" applyProtection="1"/>
    <xf numFmtId="0" fontId="15" fillId="10" borderId="4" xfId="0" applyFont="1" applyFill="1" applyBorder="1" applyAlignment="1" applyProtection="1">
      <alignment horizontal="left" wrapText="1"/>
      <protection locked="0"/>
    </xf>
    <xf numFmtId="0" fontId="15" fillId="10" borderId="5" xfId="0" applyFont="1" applyFill="1" applyBorder="1" applyAlignment="1" applyProtection="1">
      <alignment horizontal="left" wrapText="1"/>
      <protection locked="0"/>
    </xf>
    <xf numFmtId="0" fontId="15" fillId="10" borderId="4" xfId="0" applyFont="1" applyFill="1" applyBorder="1" applyAlignment="1" applyProtection="1">
      <alignment wrapText="1"/>
      <protection locked="0"/>
    </xf>
    <xf numFmtId="0" fontId="15" fillId="10" borderId="5" xfId="0" applyFont="1" applyFill="1" applyBorder="1" applyAlignment="1" applyProtection="1">
      <alignment wrapText="1"/>
      <protection locked="0"/>
    </xf>
    <xf numFmtId="0" fontId="0" fillId="10" borderId="5" xfId="0" applyFont="1" applyFill="1" applyBorder="1" applyAlignment="1" applyProtection="1">
      <alignment wrapText="1"/>
      <protection locked="0"/>
    </xf>
    <xf numFmtId="0" fontId="0" fillId="10" borderId="4" xfId="0" applyFont="1" applyFill="1" applyBorder="1" applyAlignment="1" applyProtection="1">
      <alignment horizontal="left" wrapText="1"/>
      <protection locked="0"/>
    </xf>
    <xf numFmtId="0" fontId="15" fillId="10" borderId="4" xfId="0" applyNumberFormat="1" applyFont="1" applyFill="1" applyBorder="1" applyAlignment="1" applyProtection="1">
      <alignment horizontal="left" wrapText="1"/>
      <protection locked="0"/>
    </xf>
    <xf numFmtId="0" fontId="0" fillId="10" borderId="5" xfId="0" applyFont="1" applyFill="1" applyBorder="1" applyAlignment="1" applyProtection="1">
      <alignment horizontal="left" wrapText="1"/>
      <protection locked="0"/>
    </xf>
    <xf numFmtId="0" fontId="0" fillId="10" borderId="4" xfId="0" applyFont="1" applyFill="1" applyBorder="1" applyAlignment="1" applyProtection="1">
      <alignment wrapText="1"/>
      <protection locked="0"/>
    </xf>
    <xf numFmtId="164" fontId="15" fillId="10" borderId="4" xfId="0" applyNumberFormat="1" applyFont="1" applyFill="1" applyBorder="1" applyAlignment="1" applyProtection="1">
      <alignment wrapText="1"/>
      <protection locked="0"/>
    </xf>
    <xf numFmtId="166" fontId="15" fillId="10" borderId="4" xfId="2" applyNumberFormat="1" applyFont="1" applyFill="1" applyBorder="1" applyAlignment="1" applyProtection="1">
      <alignment horizontal="left" wrapText="1"/>
      <protection locked="0"/>
    </xf>
    <xf numFmtId="0" fontId="0" fillId="11" borderId="0" xfId="0" applyFill="1" applyProtection="1">
      <protection locked="0"/>
    </xf>
    <xf numFmtId="0" fontId="0" fillId="0" borderId="0" xfId="0" applyFill="1" applyAlignment="1" applyProtection="1">
      <alignment wrapText="1"/>
      <protection locked="0"/>
    </xf>
    <xf numFmtId="0" fontId="0" fillId="0" borderId="0" xfId="0" applyFont="1" applyFill="1" applyProtection="1">
      <protection locked="0"/>
    </xf>
    <xf numFmtId="167" fontId="15" fillId="10" borderId="3" xfId="0" applyNumberFormat="1" applyFont="1" applyFill="1" applyBorder="1" applyAlignment="1" applyProtection="1">
      <alignment horizontal="left" wrapText="1"/>
      <protection locked="0"/>
    </xf>
    <xf numFmtId="0" fontId="0" fillId="0" borderId="0" xfId="0" applyFill="1" applyProtection="1">
      <protection locked="0"/>
    </xf>
    <xf numFmtId="0" fontId="0" fillId="10" borderId="4" xfId="0" applyFill="1" applyBorder="1" applyProtection="1">
      <protection locked="0"/>
    </xf>
    <xf numFmtId="4" fontId="15" fillId="10" borderId="4" xfId="0" applyNumberFormat="1" applyFont="1" applyFill="1" applyBorder="1" applyAlignment="1" applyProtection="1">
      <alignment vertical="center" wrapText="1"/>
      <protection locked="0"/>
    </xf>
    <xf numFmtId="4" fontId="15" fillId="10" borderId="4" xfId="0" applyNumberFormat="1" applyFont="1" applyFill="1" applyBorder="1" applyAlignment="1" applyProtection="1">
      <alignment wrapText="1"/>
      <protection locked="0"/>
    </xf>
    <xf numFmtId="168" fontId="15" fillId="10" borderId="4" xfId="0" applyNumberFormat="1" applyFont="1" applyFill="1" applyBorder="1" applyAlignment="1" applyProtection="1">
      <alignment wrapText="1"/>
      <protection locked="0"/>
    </xf>
    <xf numFmtId="43" fontId="15" fillId="10" borderId="4" xfId="0" applyNumberFormat="1" applyFont="1" applyFill="1" applyBorder="1" applyAlignment="1" applyProtection="1">
      <alignment wrapText="1"/>
      <protection locked="0"/>
    </xf>
    <xf numFmtId="43" fontId="15" fillId="10" borderId="4" xfId="0" applyNumberFormat="1" applyFont="1" applyFill="1" applyBorder="1" applyAlignment="1" applyProtection="1">
      <alignment vertical="center" wrapText="1"/>
      <protection locked="0"/>
    </xf>
    <xf numFmtId="169" fontId="15" fillId="10" borderId="4" xfId="0" applyNumberFormat="1" applyFont="1" applyFill="1" applyBorder="1" applyAlignment="1" applyProtection="1">
      <alignment wrapText="1"/>
      <protection locked="0"/>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35" fillId="3" borderId="0" xfId="0" applyFont="1" applyFill="1" applyBorder="1" applyAlignment="1" applyProtection="1">
      <alignment horizontal="center" vertical="center" wrapText="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xf numFmtId="6" fontId="20" fillId="3" borderId="0" xfId="0" applyNumberFormat="1" applyFont="1" applyFill="1" applyBorder="1" applyAlignment="1" applyProtection="1">
      <alignment vertical="center"/>
    </xf>
    <xf numFmtId="0" fontId="0" fillId="0" borderId="0" xfId="0" applyAlignment="1" applyProtection="1">
      <alignment wrapText="1"/>
    </xf>
    <xf numFmtId="0" fontId="20" fillId="3" borderId="0" xfId="0" applyFont="1" applyFill="1" applyBorder="1" applyAlignment="1" applyProtection="1">
      <alignment vertical="center"/>
    </xf>
    <xf numFmtId="0" fontId="35" fillId="3" borderId="0" xfId="0" applyFont="1" applyFill="1" applyBorder="1" applyAlignment="1" applyProtection="1">
      <alignment horizontal="center" vertical="center" wrapText="1"/>
    </xf>
  </cellXfs>
  <cellStyles count="4">
    <cellStyle name="Currency" xfId="2" builtinId="4"/>
    <cellStyle name="Currency 2" xfId="3"/>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os001\users$\JS0944\My%20Documents\Bill\CE-Expense-Disclosure-2019-2020%20-%20Working%20Document%20for%20B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for agencies"/>
      <sheetName val="Summary and sign-off"/>
      <sheetName val="Travel"/>
      <sheetName val="Hospitality"/>
      <sheetName val="All other expenses"/>
      <sheetName val="Gifts and benefit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61"/>
  <sheetViews>
    <sheetView zoomScale="85" zoomScaleNormal="85" workbookViewId="0"/>
  </sheetViews>
  <sheetFormatPr defaultColWidth="0" defaultRowHeight="14.25" zeroHeight="1" x14ac:dyDescent="0.2"/>
  <cols>
    <col min="1" max="1" width="219.28515625" style="72" customWidth="1"/>
    <col min="2" max="2" width="33.28515625" style="71" customWidth="1"/>
    <col min="3" max="16384" width="8.7109375" style="17" hidden="1"/>
  </cols>
  <sheetData>
    <row r="1" spans="1:2" ht="23.25" customHeight="1" x14ac:dyDescent="0.2">
      <c r="A1" s="70" t="s">
        <v>86</v>
      </c>
    </row>
    <row r="2" spans="1:2" ht="33" customHeight="1" x14ac:dyDescent="0.2">
      <c r="A2" s="151" t="s">
        <v>119</v>
      </c>
    </row>
    <row r="3" spans="1:2" ht="17.25" customHeight="1" x14ac:dyDescent="0.2"/>
    <row r="4" spans="1:2" ht="23.25" customHeight="1" x14ac:dyDescent="0.2">
      <c r="A4" s="113" t="s">
        <v>124</v>
      </c>
    </row>
    <row r="5" spans="1:2" ht="17.25" customHeight="1" x14ac:dyDescent="0.2"/>
    <row r="6" spans="1:2" ht="23.25" customHeight="1" x14ac:dyDescent="0.2">
      <c r="A6" s="73" t="s">
        <v>14</v>
      </c>
    </row>
    <row r="7" spans="1:2" ht="17.25" customHeight="1" x14ac:dyDescent="0.2">
      <c r="A7" s="74" t="s">
        <v>16</v>
      </c>
    </row>
    <row r="8" spans="1:2" ht="17.25" customHeight="1" x14ac:dyDescent="0.2">
      <c r="A8" s="75" t="s">
        <v>90</v>
      </c>
    </row>
    <row r="9" spans="1:2" ht="17.25" customHeight="1" x14ac:dyDescent="0.2">
      <c r="A9" s="75"/>
    </row>
    <row r="10" spans="1:2" ht="23.25" customHeight="1" x14ac:dyDescent="0.2">
      <c r="A10" s="73" t="s">
        <v>17</v>
      </c>
      <c r="B10" s="119" t="s">
        <v>128</v>
      </c>
    </row>
    <row r="11" spans="1:2" ht="17.25" customHeight="1" x14ac:dyDescent="0.2">
      <c r="A11" s="76" t="s">
        <v>27</v>
      </c>
    </row>
    <row r="12" spans="1:2" ht="17.25" customHeight="1" x14ac:dyDescent="0.2">
      <c r="A12" s="75" t="s">
        <v>18</v>
      </c>
    </row>
    <row r="13" spans="1:2" ht="17.25" customHeight="1" x14ac:dyDescent="0.2">
      <c r="A13" s="75" t="s">
        <v>19</v>
      </c>
    </row>
    <row r="14" spans="1:2" ht="17.25" customHeight="1" x14ac:dyDescent="0.2">
      <c r="A14" s="77" t="s">
        <v>20</v>
      </c>
    </row>
    <row r="15" spans="1:2" ht="17.25" customHeight="1" x14ac:dyDescent="0.2">
      <c r="A15" s="75" t="s">
        <v>21</v>
      </c>
    </row>
    <row r="16" spans="1:2" ht="17.25" customHeight="1" x14ac:dyDescent="0.2">
      <c r="A16" s="75"/>
    </row>
    <row r="17" spans="1:1" ht="23.25" customHeight="1" x14ac:dyDescent="0.2">
      <c r="A17" s="73" t="s">
        <v>22</v>
      </c>
    </row>
    <row r="18" spans="1:1" ht="17.25" customHeight="1" x14ac:dyDescent="0.2">
      <c r="A18" s="77" t="s">
        <v>10</v>
      </c>
    </row>
    <row r="19" spans="1:1" ht="17.25" customHeight="1" x14ac:dyDescent="0.2">
      <c r="A19" s="77" t="s">
        <v>26</v>
      </c>
    </row>
    <row r="20" spans="1:1" ht="17.25" customHeight="1" x14ac:dyDescent="0.2">
      <c r="A20" s="104" t="s">
        <v>118</v>
      </c>
    </row>
    <row r="21" spans="1:1" ht="17.25" customHeight="1" x14ac:dyDescent="0.2">
      <c r="A21" s="78"/>
    </row>
    <row r="22" spans="1:1" ht="23.25" customHeight="1" x14ac:dyDescent="0.2">
      <c r="A22" s="73" t="s">
        <v>11</v>
      </c>
    </row>
    <row r="23" spans="1:1" ht="17.25" customHeight="1" x14ac:dyDescent="0.2">
      <c r="A23" s="78" t="s">
        <v>85</v>
      </c>
    </row>
    <row r="24" spans="1:1" ht="17.25" customHeight="1" x14ac:dyDescent="0.2">
      <c r="A24" s="78"/>
    </row>
    <row r="25" spans="1:1" ht="23.25" customHeight="1" x14ac:dyDescent="0.2">
      <c r="A25" s="73" t="s">
        <v>54</v>
      </c>
    </row>
    <row r="26" spans="1:1" ht="17.25" customHeight="1" x14ac:dyDescent="0.2">
      <c r="A26" s="79" t="s">
        <v>60</v>
      </c>
    </row>
    <row r="27" spans="1:1" ht="32.25" customHeight="1" x14ac:dyDescent="0.2">
      <c r="A27" s="77" t="s">
        <v>112</v>
      </c>
    </row>
    <row r="28" spans="1:1" ht="17.25" customHeight="1" x14ac:dyDescent="0.2">
      <c r="A28" s="79" t="s">
        <v>55</v>
      </c>
    </row>
    <row r="29" spans="1:1" ht="32.25" customHeight="1" x14ac:dyDescent="0.2">
      <c r="A29" s="77" t="s">
        <v>150</v>
      </c>
    </row>
    <row r="30" spans="1:1" ht="17.25" customHeight="1" x14ac:dyDescent="0.2">
      <c r="A30" s="79" t="s">
        <v>12</v>
      </c>
    </row>
    <row r="31" spans="1:1" ht="17.25" customHeight="1" x14ac:dyDescent="0.2">
      <c r="A31" s="77" t="s">
        <v>56</v>
      </c>
    </row>
    <row r="32" spans="1:1" ht="17.25" customHeight="1" x14ac:dyDescent="0.2">
      <c r="A32" s="79" t="s">
        <v>57</v>
      </c>
    </row>
    <row r="33" spans="1:1" ht="32.25" customHeight="1" x14ac:dyDescent="0.2">
      <c r="A33" s="80" t="s">
        <v>58</v>
      </c>
    </row>
    <row r="34" spans="1:1" ht="32.25" customHeight="1" x14ac:dyDescent="0.2">
      <c r="A34" s="81" t="s">
        <v>23</v>
      </c>
    </row>
    <row r="35" spans="1:1" ht="17.25" customHeight="1" x14ac:dyDescent="0.2">
      <c r="A35" s="79" t="s">
        <v>47</v>
      </c>
    </row>
    <row r="36" spans="1:1" ht="32.25" customHeight="1" x14ac:dyDescent="0.2">
      <c r="A36" s="77" t="s">
        <v>130</v>
      </c>
    </row>
    <row r="37" spans="1:1" ht="32.25" customHeight="1" x14ac:dyDescent="0.2">
      <c r="A37" s="80" t="s">
        <v>25</v>
      </c>
    </row>
    <row r="38" spans="1:1" ht="32.25" customHeight="1" x14ac:dyDescent="0.2">
      <c r="A38" s="77" t="s">
        <v>61</v>
      </c>
    </row>
    <row r="39" spans="1:1" ht="17.25" customHeight="1" x14ac:dyDescent="0.2">
      <c r="A39" s="81"/>
    </row>
    <row r="40" spans="1:1" ht="22.5" customHeight="1" x14ac:dyDescent="0.2">
      <c r="A40" s="73" t="s">
        <v>5</v>
      </c>
    </row>
    <row r="41" spans="1:1" ht="17.25" customHeight="1" x14ac:dyDescent="0.2">
      <c r="A41" s="86" t="s">
        <v>120</v>
      </c>
    </row>
    <row r="42" spans="1:1" ht="17.25" customHeight="1" x14ac:dyDescent="0.2">
      <c r="A42" s="82" t="s">
        <v>68</v>
      </c>
    </row>
    <row r="43" spans="1:1" ht="17.25" customHeight="1" x14ac:dyDescent="0.2">
      <c r="A43" s="83" t="s">
        <v>131</v>
      </c>
    </row>
    <row r="44" spans="1:1" ht="32.25" customHeight="1" x14ac:dyDescent="0.2">
      <c r="A44" s="83" t="s">
        <v>103</v>
      </c>
    </row>
    <row r="45" spans="1:1" ht="32.25" customHeight="1" x14ac:dyDescent="0.2">
      <c r="A45" s="83" t="s">
        <v>69</v>
      </c>
    </row>
    <row r="46" spans="1:1" ht="17.25" customHeight="1" x14ac:dyDescent="0.2">
      <c r="A46" s="84" t="s">
        <v>132</v>
      </c>
    </row>
    <row r="47" spans="1:1" ht="32.25" customHeight="1" x14ac:dyDescent="0.2">
      <c r="A47" s="80" t="s">
        <v>70</v>
      </c>
    </row>
    <row r="48" spans="1:1" ht="32.25" customHeight="1" x14ac:dyDescent="0.2">
      <c r="A48" s="80" t="s">
        <v>62</v>
      </c>
    </row>
    <row r="49" spans="1:1" ht="32.25" customHeight="1" x14ac:dyDescent="0.2">
      <c r="A49" s="83" t="s">
        <v>151</v>
      </c>
    </row>
    <row r="50" spans="1:1" ht="17.25" customHeight="1" x14ac:dyDescent="0.2">
      <c r="A50" s="83" t="s">
        <v>71</v>
      </c>
    </row>
    <row r="51" spans="1:1" ht="17.25" customHeight="1" x14ac:dyDescent="0.2">
      <c r="A51" s="83" t="s">
        <v>24</v>
      </c>
    </row>
    <row r="52" spans="1:1" ht="17.25" customHeight="1" x14ac:dyDescent="0.2">
      <c r="A52" s="83"/>
    </row>
    <row r="53" spans="1:1" ht="22.5" customHeight="1" x14ac:dyDescent="0.2">
      <c r="A53" s="73" t="s">
        <v>59</v>
      </c>
    </row>
    <row r="54" spans="1:1" ht="32.25" customHeight="1" x14ac:dyDescent="0.2">
      <c r="A54" s="151" t="s">
        <v>121</v>
      </c>
    </row>
    <row r="55" spans="1:1" ht="17.25" customHeight="1" x14ac:dyDescent="0.2">
      <c r="A55" s="85" t="s">
        <v>122</v>
      </c>
    </row>
    <row r="56" spans="1:1" ht="17.25" customHeight="1" x14ac:dyDescent="0.2">
      <c r="A56" s="86" t="s">
        <v>75</v>
      </c>
    </row>
    <row r="57" spans="1:1" ht="17.25" customHeight="1" x14ac:dyDescent="0.2">
      <c r="A57" s="104" t="s">
        <v>123</v>
      </c>
    </row>
    <row r="58" spans="1:1" ht="17.25" customHeight="1" x14ac:dyDescent="0.2">
      <c r="A58" s="87" t="s">
        <v>74</v>
      </c>
    </row>
    <row r="59" spans="1:1" x14ac:dyDescent="0.2"/>
    <row r="60" spans="1:1" hidden="1" x14ac:dyDescent="0.2"/>
    <row r="61" spans="1:1" hidden="1" x14ac:dyDescent="0.2">
      <c r="A61" s="88"/>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2" r:id="rId6" display="http://www.ssc.govt.nz/sites/all/files/ce-expense-disclosures-guide-agency-staff-2017.docx"/>
    <hyperlink ref="A54" r:id="rId7" display="http://www.ssc.govt.nz/sites/all/files/ce-expense-disclosures-guide-agency-staff-2017.docx"/>
    <hyperlink ref="A57" r:id="rId8" display="They are posted on agency websites and linked to www.data.govt.nz. See: https://www.data.govt.nz/toolkit/how-do-i-add-or-update-our-chief-executive-expenses/"/>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tabSelected="1" zoomScaleNormal="100" workbookViewId="0">
      <selection activeCell="A9" sqref="A9:F9"/>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28515625" style="17" hidden="1" customWidth="1"/>
    <col min="12" max="16384" width="9.28515625" style="17" hidden="1"/>
  </cols>
  <sheetData>
    <row r="1" spans="1:11" ht="26.25" customHeight="1" x14ac:dyDescent="0.2">
      <c r="A1" s="196" t="s">
        <v>98</v>
      </c>
      <c r="B1" s="196"/>
      <c r="C1" s="196"/>
      <c r="D1" s="196"/>
      <c r="E1" s="196"/>
      <c r="F1" s="196"/>
      <c r="G1" s="48"/>
      <c r="H1" s="48"/>
      <c r="I1" s="48"/>
      <c r="J1" s="48"/>
      <c r="K1" s="48"/>
    </row>
    <row r="2" spans="1:11" ht="21" customHeight="1" x14ac:dyDescent="0.2">
      <c r="A2" s="4" t="s">
        <v>2</v>
      </c>
      <c r="B2" s="197" t="s">
        <v>169</v>
      </c>
      <c r="C2" s="197"/>
      <c r="D2" s="197"/>
      <c r="E2" s="197"/>
      <c r="F2" s="197"/>
      <c r="G2" s="48"/>
      <c r="H2" s="48"/>
      <c r="I2" s="48"/>
      <c r="J2" s="48"/>
      <c r="K2" s="48"/>
    </row>
    <row r="3" spans="1:11" ht="21" customHeight="1" x14ac:dyDescent="0.2">
      <c r="A3" s="4" t="s">
        <v>99</v>
      </c>
      <c r="B3" s="197" t="s">
        <v>168</v>
      </c>
      <c r="C3" s="197"/>
      <c r="D3" s="197"/>
      <c r="E3" s="197"/>
      <c r="F3" s="197"/>
      <c r="G3" s="48"/>
      <c r="H3" s="48"/>
      <c r="I3" s="48"/>
      <c r="J3" s="48"/>
      <c r="K3" s="48"/>
    </row>
    <row r="4" spans="1:11" ht="21" customHeight="1" x14ac:dyDescent="0.2">
      <c r="A4" s="4" t="s">
        <v>79</v>
      </c>
      <c r="B4" s="198">
        <v>43647</v>
      </c>
      <c r="C4" s="198"/>
      <c r="D4" s="198"/>
      <c r="E4" s="198"/>
      <c r="F4" s="198"/>
      <c r="G4" s="48"/>
      <c r="H4" s="48"/>
      <c r="I4" s="48"/>
      <c r="J4" s="48"/>
      <c r="K4" s="48"/>
    </row>
    <row r="5" spans="1:11" ht="21" customHeight="1" x14ac:dyDescent="0.2">
      <c r="A5" s="4" t="s">
        <v>80</v>
      </c>
      <c r="B5" s="198">
        <v>43850</v>
      </c>
      <c r="C5" s="198"/>
      <c r="D5" s="198"/>
      <c r="E5" s="198"/>
      <c r="F5" s="198"/>
      <c r="G5" s="48"/>
      <c r="H5" s="48"/>
      <c r="I5" s="48"/>
      <c r="J5" s="48"/>
      <c r="K5" s="48"/>
    </row>
    <row r="6" spans="1:11" ht="21" customHeight="1" x14ac:dyDescent="0.2">
      <c r="A6" s="4" t="s">
        <v>104</v>
      </c>
      <c r="B6" s="195" t="str">
        <f>IF(AND(Travel!B7&lt;&gt;A30,Hospitality!B7&lt;&gt;A30,'All other expenses'!B7&lt;&gt;A30,'Gifts and benefits'!B7&lt;&gt;A30),A31,IF(AND(Travel!B7=A30,Hospitality!B7=A30,'All other expenses'!B7=A30,'Gifts and benefits'!B7=A30),A33,A32))</f>
        <v>Data and totals checked on all sheets</v>
      </c>
      <c r="C6" s="195"/>
      <c r="D6" s="195"/>
      <c r="E6" s="195"/>
      <c r="F6" s="195"/>
      <c r="G6" s="36"/>
      <c r="H6" s="48"/>
      <c r="I6" s="48"/>
      <c r="J6" s="48"/>
      <c r="K6" s="48"/>
    </row>
    <row r="7" spans="1:11" ht="21" customHeight="1" x14ac:dyDescent="0.2">
      <c r="A7" s="4" t="s">
        <v>133</v>
      </c>
      <c r="B7" s="194" t="s">
        <v>63</v>
      </c>
      <c r="C7" s="194"/>
      <c r="D7" s="194"/>
      <c r="E7" s="194"/>
      <c r="F7" s="194"/>
      <c r="G7" s="36"/>
      <c r="H7" s="48"/>
      <c r="I7" s="48"/>
      <c r="J7" s="48"/>
      <c r="K7" s="48"/>
    </row>
    <row r="8" spans="1:11" ht="21" customHeight="1" x14ac:dyDescent="0.2">
      <c r="A8" s="4" t="s">
        <v>100</v>
      </c>
      <c r="B8" s="194" t="s">
        <v>369</v>
      </c>
      <c r="C8" s="194"/>
      <c r="D8" s="194"/>
      <c r="E8" s="194"/>
      <c r="F8" s="194"/>
      <c r="G8" s="36"/>
      <c r="H8" s="48"/>
      <c r="I8" s="48"/>
      <c r="J8" s="48"/>
      <c r="K8" s="48"/>
    </row>
    <row r="9" spans="1:11" ht="66.75" customHeight="1" x14ac:dyDescent="0.2">
      <c r="A9" s="193" t="s">
        <v>125</v>
      </c>
      <c r="B9" s="193"/>
      <c r="C9" s="193"/>
      <c r="D9" s="193"/>
      <c r="E9" s="193"/>
      <c r="F9" s="193"/>
      <c r="G9" s="36"/>
      <c r="H9" s="48"/>
      <c r="I9" s="48"/>
      <c r="J9" s="48"/>
      <c r="K9" s="48"/>
    </row>
    <row r="10" spans="1:11" s="150" customFormat="1" ht="36" customHeight="1" x14ac:dyDescent="0.2">
      <c r="A10" s="144" t="s">
        <v>48</v>
      </c>
      <c r="B10" s="145" t="s">
        <v>31</v>
      </c>
      <c r="C10" s="145" t="s">
        <v>65</v>
      </c>
      <c r="D10" s="146"/>
      <c r="E10" s="147" t="s">
        <v>47</v>
      </c>
      <c r="F10" s="148" t="s">
        <v>72</v>
      </c>
      <c r="G10" s="149"/>
      <c r="H10" s="149"/>
      <c r="I10" s="149"/>
      <c r="J10" s="149"/>
      <c r="K10" s="149"/>
    </row>
    <row r="11" spans="1:11" ht="27.75" customHeight="1" x14ac:dyDescent="0.2">
      <c r="A11" s="11" t="s">
        <v>84</v>
      </c>
      <c r="B11" s="97">
        <f>B15+B16+B17</f>
        <v>41643.249999999993</v>
      </c>
      <c r="C11" s="105" t="str">
        <f>IF(Travel!B6="",A34,Travel!B6)</f>
        <v>Figures include GST (where applicable)</v>
      </c>
      <c r="D11" s="8"/>
      <c r="E11" s="11" t="s">
        <v>95</v>
      </c>
      <c r="F11" s="58">
        <f>'Gifts and benefits'!C35</f>
        <v>15</v>
      </c>
      <c r="G11" s="49"/>
      <c r="H11" s="49"/>
      <c r="I11" s="49"/>
      <c r="J11" s="49"/>
      <c r="K11" s="49"/>
    </row>
    <row r="12" spans="1:11" ht="27.75" customHeight="1" x14ac:dyDescent="0.2">
      <c r="A12" s="11" t="s">
        <v>12</v>
      </c>
      <c r="B12" s="97">
        <f>Hospitality!B25</f>
        <v>0</v>
      </c>
      <c r="C12" s="105" t="str">
        <f>IF(Hospitality!B6="",A34,Hospitality!B6)</f>
        <v>Figures include GST (where applicable)</v>
      </c>
      <c r="D12" s="8"/>
      <c r="E12" s="11" t="s">
        <v>96</v>
      </c>
      <c r="F12" s="58">
        <f>'Gifts and benefits'!C36</f>
        <v>8</v>
      </c>
      <c r="G12" s="49"/>
      <c r="H12" s="49"/>
      <c r="I12" s="49"/>
      <c r="J12" s="49"/>
      <c r="K12" s="49"/>
    </row>
    <row r="13" spans="1:11" ht="27.75" customHeight="1" x14ac:dyDescent="0.2">
      <c r="A13" s="11" t="s">
        <v>30</v>
      </c>
      <c r="B13" s="97">
        <f>'All other expenses'!B30</f>
        <v>1412.7999999999997</v>
      </c>
      <c r="C13" s="105" t="str">
        <f>IF('All other expenses'!B6="",A34,'All other expenses'!B6)</f>
        <v>Figures include GST (where applicable)</v>
      </c>
      <c r="D13" s="8"/>
      <c r="E13" s="11" t="s">
        <v>97</v>
      </c>
      <c r="F13" s="58">
        <f>'Gifts and benefits'!C37</f>
        <v>7</v>
      </c>
      <c r="G13" s="48"/>
      <c r="H13" s="48"/>
      <c r="I13" s="48"/>
      <c r="J13" s="48"/>
      <c r="K13" s="48"/>
    </row>
    <row r="14" spans="1:11" ht="12.75" customHeight="1" x14ac:dyDescent="0.2">
      <c r="A14" s="10"/>
      <c r="B14" s="98"/>
      <c r="C14" s="106"/>
      <c r="D14" s="59"/>
      <c r="E14" s="8"/>
      <c r="F14" s="60"/>
      <c r="G14" s="28"/>
      <c r="H14" s="28"/>
      <c r="I14" s="28"/>
      <c r="J14" s="28"/>
      <c r="K14" s="28"/>
    </row>
    <row r="15" spans="1:11" ht="27.75" customHeight="1" x14ac:dyDescent="0.2">
      <c r="A15" s="12" t="s">
        <v>45</v>
      </c>
      <c r="B15" s="99">
        <f>Travel!B24</f>
        <v>7080.5199999999995</v>
      </c>
      <c r="C15" s="107" t="str">
        <f>C11</f>
        <v>Figures include GST (where applicable)</v>
      </c>
      <c r="D15" s="8"/>
      <c r="E15" s="8"/>
      <c r="F15" s="60"/>
      <c r="G15" s="48"/>
      <c r="H15" s="48"/>
      <c r="I15" s="48"/>
      <c r="J15" s="48"/>
      <c r="K15" s="48"/>
    </row>
    <row r="16" spans="1:11" ht="27.75" customHeight="1" x14ac:dyDescent="0.2">
      <c r="A16" s="12" t="s">
        <v>91</v>
      </c>
      <c r="B16" s="99">
        <f>Travel!B149</f>
        <v>31821.729999999992</v>
      </c>
      <c r="C16" s="107" t="str">
        <f>C11</f>
        <v>Figures include GST (where applicable)</v>
      </c>
      <c r="D16" s="61"/>
      <c r="E16" s="8"/>
      <c r="F16" s="62"/>
      <c r="G16" s="48"/>
      <c r="H16" s="48"/>
      <c r="I16" s="48"/>
      <c r="J16" s="48"/>
      <c r="K16" s="48"/>
    </row>
    <row r="17" spans="1:11" ht="27.75" customHeight="1" x14ac:dyDescent="0.2">
      <c r="A17" s="12" t="s">
        <v>46</v>
      </c>
      <c r="B17" s="99">
        <f>Travel!B184</f>
        <v>2740.9999999999995</v>
      </c>
      <c r="C17" s="107" t="str">
        <f>C11</f>
        <v>Figures include GST (where applicable)</v>
      </c>
      <c r="D17" s="8"/>
      <c r="E17" s="8"/>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8</v>
      </c>
      <c r="B19" s="27"/>
      <c r="C19" s="28"/>
      <c r="D19" s="29"/>
      <c r="E19" s="29"/>
      <c r="F19" s="29"/>
      <c r="G19" s="29"/>
      <c r="H19" s="29"/>
      <c r="I19" s="29"/>
      <c r="J19" s="29"/>
      <c r="K19" s="29"/>
    </row>
    <row r="20" spans="1:11" x14ac:dyDescent="0.2">
      <c r="A20" s="25" t="s">
        <v>9</v>
      </c>
      <c r="B20" s="55"/>
      <c r="C20" s="55"/>
      <c r="D20" s="28"/>
      <c r="E20" s="28"/>
      <c r="F20" s="28"/>
      <c r="G20" s="29"/>
      <c r="H20" s="29"/>
      <c r="I20" s="29"/>
      <c r="J20" s="29"/>
      <c r="K20" s="29"/>
    </row>
    <row r="21" spans="1:11" ht="12.6" customHeight="1" x14ac:dyDescent="0.2">
      <c r="A21" s="25" t="s">
        <v>66</v>
      </c>
      <c r="B21" s="55"/>
      <c r="C21" s="55"/>
      <c r="D21" s="22"/>
      <c r="E21" s="29"/>
      <c r="F21" s="29"/>
      <c r="G21" s="29"/>
      <c r="H21" s="29"/>
      <c r="I21" s="29"/>
      <c r="J21" s="29"/>
      <c r="K21" s="29"/>
    </row>
    <row r="22" spans="1:11" ht="12.6" customHeight="1" x14ac:dyDescent="0.2">
      <c r="A22" s="25" t="s">
        <v>81</v>
      </c>
      <c r="B22" s="55"/>
      <c r="C22" s="55"/>
      <c r="D22" s="22"/>
      <c r="E22" s="29"/>
      <c r="F22" s="29"/>
      <c r="G22" s="29"/>
      <c r="H22" s="29"/>
      <c r="I22" s="29"/>
      <c r="J22" s="29"/>
      <c r="K22" s="29"/>
    </row>
    <row r="23" spans="1:11" ht="12.6" customHeight="1" x14ac:dyDescent="0.2">
      <c r="A23" s="25" t="s">
        <v>101</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141</v>
      </c>
      <c r="B25" s="16"/>
      <c r="C25" s="16"/>
      <c r="D25" s="16"/>
      <c r="E25" s="16"/>
      <c r="F25" s="16"/>
      <c r="G25" s="48"/>
      <c r="H25" s="48"/>
      <c r="I25" s="48"/>
      <c r="J25" s="48"/>
      <c r="K25" s="48"/>
    </row>
    <row r="26" spans="1:11" ht="12.75" hidden="1" customHeight="1" x14ac:dyDescent="0.2">
      <c r="A26" s="14" t="s">
        <v>156</v>
      </c>
      <c r="B26" s="6"/>
      <c r="C26" s="6"/>
      <c r="D26" s="14"/>
      <c r="E26" s="14"/>
      <c r="F26" s="14"/>
      <c r="G26" s="48"/>
      <c r="H26" s="48"/>
      <c r="I26" s="48"/>
      <c r="J26" s="48"/>
      <c r="K26" s="48"/>
    </row>
    <row r="27" spans="1:11" hidden="1" x14ac:dyDescent="0.2">
      <c r="A27" s="13" t="s">
        <v>64</v>
      </c>
      <c r="B27" s="13"/>
      <c r="C27" s="13"/>
      <c r="D27" s="13"/>
      <c r="E27" s="13"/>
      <c r="F27" s="13"/>
      <c r="G27" s="48"/>
      <c r="H27" s="48"/>
      <c r="I27" s="48"/>
      <c r="J27" s="48"/>
      <c r="K27" s="48"/>
    </row>
    <row r="28" spans="1:11" hidden="1" x14ac:dyDescent="0.2">
      <c r="A28" s="13" t="s">
        <v>28</v>
      </c>
      <c r="B28" s="13"/>
      <c r="C28" s="13"/>
      <c r="D28" s="13"/>
      <c r="E28" s="13"/>
      <c r="F28" s="13"/>
      <c r="G28" s="48"/>
      <c r="H28" s="48"/>
      <c r="I28" s="48"/>
      <c r="J28" s="48"/>
      <c r="K28" s="48"/>
    </row>
    <row r="29" spans="1:11" hidden="1" x14ac:dyDescent="0.2">
      <c r="A29" s="14" t="s">
        <v>115</v>
      </c>
      <c r="B29" s="14"/>
      <c r="C29" s="14"/>
      <c r="D29" s="14"/>
      <c r="E29" s="14"/>
      <c r="F29" s="14"/>
      <c r="G29" s="48"/>
      <c r="H29" s="48"/>
      <c r="I29" s="48"/>
      <c r="J29" s="48"/>
      <c r="K29" s="48"/>
    </row>
    <row r="30" spans="1:11" hidden="1" x14ac:dyDescent="0.2">
      <c r="A30" s="14" t="s">
        <v>116</v>
      </c>
      <c r="B30" s="14"/>
      <c r="C30" s="14"/>
      <c r="D30" s="14"/>
      <c r="E30" s="14"/>
      <c r="F30" s="14"/>
      <c r="G30" s="48"/>
      <c r="H30" s="48"/>
      <c r="I30" s="48"/>
      <c r="J30" s="48"/>
      <c r="K30" s="48"/>
    </row>
    <row r="31" spans="1:11" hidden="1" x14ac:dyDescent="0.2">
      <c r="A31" s="13" t="s">
        <v>106</v>
      </c>
      <c r="B31" s="13"/>
      <c r="C31" s="13"/>
      <c r="D31" s="13"/>
      <c r="E31" s="13"/>
      <c r="F31" s="13"/>
      <c r="G31" s="48"/>
      <c r="H31" s="48"/>
      <c r="I31" s="48"/>
      <c r="J31" s="48"/>
      <c r="K31" s="48"/>
    </row>
    <row r="32" spans="1:11" hidden="1" x14ac:dyDescent="0.2">
      <c r="A32" s="13" t="s">
        <v>107</v>
      </c>
      <c r="B32" s="13"/>
      <c r="C32" s="13"/>
      <c r="D32" s="13"/>
      <c r="E32" s="13"/>
      <c r="F32" s="13"/>
      <c r="G32" s="48"/>
      <c r="H32" s="48"/>
      <c r="I32" s="48"/>
      <c r="J32" s="48"/>
      <c r="K32" s="48"/>
    </row>
    <row r="33" spans="1:11" hidden="1" x14ac:dyDescent="0.2">
      <c r="A33" s="13" t="s">
        <v>105</v>
      </c>
      <c r="B33" s="13"/>
      <c r="C33" s="13"/>
      <c r="D33" s="13"/>
      <c r="E33" s="13"/>
      <c r="F33" s="13"/>
      <c r="G33" s="48"/>
      <c r="H33" s="48"/>
      <c r="I33" s="48"/>
      <c r="J33" s="48"/>
      <c r="K33" s="48"/>
    </row>
    <row r="34" spans="1:11" hidden="1" x14ac:dyDescent="0.2">
      <c r="A34" s="14" t="s">
        <v>67</v>
      </c>
      <c r="B34" s="14"/>
      <c r="C34" s="14"/>
      <c r="D34" s="14"/>
      <c r="E34" s="14"/>
      <c r="F34" s="14"/>
      <c r="G34" s="48"/>
      <c r="H34" s="48"/>
      <c r="I34" s="48"/>
      <c r="J34" s="48"/>
      <c r="K34" s="48"/>
    </row>
    <row r="35" spans="1:11" hidden="1" x14ac:dyDescent="0.2">
      <c r="A35" s="14" t="s">
        <v>73</v>
      </c>
      <c r="B35" s="14"/>
      <c r="C35" s="14"/>
      <c r="D35" s="14"/>
      <c r="E35" s="14"/>
      <c r="F35" s="14"/>
      <c r="G35" s="48"/>
      <c r="H35" s="48"/>
      <c r="I35" s="48"/>
      <c r="J35" s="48"/>
      <c r="K35" s="48"/>
    </row>
    <row r="36" spans="1:11" hidden="1" x14ac:dyDescent="0.2">
      <c r="A36" s="102" t="s">
        <v>94</v>
      </c>
      <c r="B36" s="101"/>
      <c r="C36" s="101"/>
      <c r="D36" s="101"/>
      <c r="E36" s="101"/>
      <c r="F36" s="101"/>
      <c r="G36" s="48"/>
      <c r="H36" s="48"/>
      <c r="I36" s="48"/>
      <c r="J36" s="48"/>
      <c r="K36" s="48"/>
    </row>
    <row r="37" spans="1:11" hidden="1" x14ac:dyDescent="0.2">
      <c r="A37" s="102" t="s">
        <v>63</v>
      </c>
      <c r="B37" s="101"/>
      <c r="C37" s="101"/>
      <c r="D37" s="101"/>
      <c r="E37" s="101"/>
      <c r="F37" s="101"/>
      <c r="G37" s="48"/>
      <c r="H37" s="48"/>
      <c r="I37" s="48"/>
      <c r="J37" s="48"/>
      <c r="K37" s="48"/>
    </row>
    <row r="38" spans="1:11" hidden="1" x14ac:dyDescent="0.2">
      <c r="A38" s="65" t="s">
        <v>38</v>
      </c>
      <c r="B38" s="5"/>
      <c r="C38" s="5"/>
      <c r="D38" s="5"/>
      <c r="E38" s="5"/>
      <c r="F38" s="5"/>
      <c r="G38" s="48"/>
      <c r="H38" s="48"/>
      <c r="I38" s="48"/>
      <c r="J38" s="48"/>
      <c r="K38" s="48"/>
    </row>
    <row r="39" spans="1:11" hidden="1" x14ac:dyDescent="0.2">
      <c r="A39" s="66" t="s">
        <v>39</v>
      </c>
      <c r="B39" s="5"/>
      <c r="C39" s="5"/>
      <c r="D39" s="5"/>
      <c r="E39" s="5"/>
      <c r="F39" s="5"/>
      <c r="G39" s="48"/>
      <c r="H39" s="48"/>
      <c r="I39" s="48"/>
      <c r="J39" s="48"/>
      <c r="K39" s="48"/>
    </row>
    <row r="40" spans="1:11" hidden="1" x14ac:dyDescent="0.2">
      <c r="A40" s="66" t="s">
        <v>41</v>
      </c>
      <c r="B40" s="5"/>
      <c r="C40" s="5"/>
      <c r="D40" s="5"/>
      <c r="E40" s="5"/>
      <c r="F40" s="5"/>
      <c r="G40" s="48"/>
      <c r="H40" s="48"/>
      <c r="I40" s="48"/>
      <c r="J40" s="48"/>
      <c r="K40" s="48"/>
    </row>
    <row r="41" spans="1:11" hidden="1" x14ac:dyDescent="0.2">
      <c r="A41" s="66" t="s">
        <v>40</v>
      </c>
      <c r="B41" s="5"/>
      <c r="C41" s="5"/>
      <c r="D41" s="5"/>
      <c r="E41" s="5"/>
      <c r="F41" s="5"/>
      <c r="G41" s="48"/>
      <c r="H41" s="48"/>
      <c r="I41" s="48"/>
      <c r="J41" s="48"/>
      <c r="K41" s="48"/>
    </row>
    <row r="42" spans="1:11" hidden="1" x14ac:dyDescent="0.2">
      <c r="A42" s="66" t="s">
        <v>42</v>
      </c>
      <c r="B42" s="5"/>
      <c r="C42" s="5"/>
      <c r="D42" s="5"/>
      <c r="E42" s="5"/>
      <c r="F42" s="5"/>
      <c r="G42" s="48"/>
      <c r="H42" s="48"/>
      <c r="I42" s="48"/>
      <c r="J42" s="48"/>
      <c r="K42" s="48"/>
    </row>
    <row r="43" spans="1:11" hidden="1" x14ac:dyDescent="0.2">
      <c r="A43" s="66" t="s">
        <v>43</v>
      </c>
      <c r="B43" s="5"/>
      <c r="C43" s="5"/>
      <c r="D43" s="5"/>
      <c r="E43" s="5"/>
      <c r="F43" s="5"/>
      <c r="G43" s="48"/>
      <c r="H43" s="48"/>
      <c r="I43" s="48"/>
      <c r="J43" s="48"/>
      <c r="K43" s="48"/>
    </row>
    <row r="44" spans="1:11" hidden="1" x14ac:dyDescent="0.2">
      <c r="A44" s="103" t="s">
        <v>36</v>
      </c>
      <c r="B44" s="101"/>
      <c r="C44" s="101"/>
      <c r="D44" s="101"/>
      <c r="E44" s="101"/>
      <c r="F44" s="101"/>
      <c r="G44" s="48"/>
      <c r="H44" s="48"/>
      <c r="I44" s="48"/>
      <c r="J44" s="48"/>
      <c r="K44" s="48"/>
    </row>
    <row r="45" spans="1:11" hidden="1" x14ac:dyDescent="0.2">
      <c r="A45" s="101" t="s">
        <v>34</v>
      </c>
      <c r="B45" s="101"/>
      <c r="C45" s="101"/>
      <c r="D45" s="101"/>
      <c r="E45" s="101"/>
      <c r="F45" s="101"/>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38" t="s">
        <v>138</v>
      </c>
      <c r="B47" s="101"/>
      <c r="C47" s="101"/>
      <c r="D47" s="101"/>
      <c r="E47" s="101"/>
      <c r="F47" s="101"/>
      <c r="G47" s="48"/>
      <c r="H47" s="48"/>
      <c r="I47" s="48"/>
      <c r="J47" s="48"/>
      <c r="K47" s="48"/>
    </row>
    <row r="48" spans="1:11" ht="25.5" hidden="1" x14ac:dyDescent="0.2">
      <c r="A48" s="138" t="s">
        <v>137</v>
      </c>
      <c r="B48" s="101"/>
      <c r="C48" s="101"/>
      <c r="D48" s="101"/>
      <c r="E48" s="101"/>
      <c r="F48" s="101"/>
      <c r="G48" s="48"/>
      <c r="H48" s="48"/>
      <c r="I48" s="48"/>
      <c r="J48" s="48"/>
      <c r="K48" s="48"/>
    </row>
    <row r="49" spans="1:11" ht="25.5" hidden="1" x14ac:dyDescent="0.2">
      <c r="A49" s="139" t="s">
        <v>139</v>
      </c>
      <c r="B49" s="5"/>
      <c r="C49" s="5"/>
      <c r="D49" s="5"/>
      <c r="E49" s="5"/>
      <c r="F49" s="5"/>
      <c r="G49" s="48"/>
      <c r="H49" s="48"/>
      <c r="I49" s="48"/>
      <c r="J49" s="48"/>
      <c r="K49" s="48"/>
    </row>
    <row r="50" spans="1:11" ht="25.5" hidden="1" x14ac:dyDescent="0.2">
      <c r="A50" s="139" t="s">
        <v>113</v>
      </c>
      <c r="B50" s="5"/>
      <c r="C50" s="5"/>
      <c r="D50" s="5"/>
      <c r="E50" s="5"/>
      <c r="F50" s="5"/>
      <c r="G50" s="48"/>
      <c r="H50" s="48"/>
      <c r="I50" s="48"/>
      <c r="J50" s="48"/>
      <c r="K50" s="48"/>
    </row>
    <row r="51" spans="1:11" ht="38.25" hidden="1" x14ac:dyDescent="0.2">
      <c r="A51" s="139" t="s">
        <v>114</v>
      </c>
      <c r="B51" s="129"/>
      <c r="C51" s="129"/>
      <c r="D51" s="137"/>
      <c r="E51" s="68"/>
      <c r="F51" s="68"/>
      <c r="G51" s="48"/>
      <c r="H51" s="48"/>
      <c r="I51" s="48"/>
      <c r="J51" s="48"/>
      <c r="K51" s="48"/>
    </row>
    <row r="52" spans="1:11" hidden="1" x14ac:dyDescent="0.2">
      <c r="A52" s="134" t="s">
        <v>117</v>
      </c>
      <c r="B52" s="135"/>
      <c r="C52" s="135"/>
      <c r="D52" s="128"/>
      <c r="E52" s="69"/>
      <c r="F52" s="69" t="b">
        <v>1</v>
      </c>
      <c r="G52" s="48"/>
      <c r="H52" s="48"/>
      <c r="I52" s="48"/>
      <c r="J52" s="48"/>
      <c r="K52" s="48"/>
    </row>
    <row r="53" spans="1:11" hidden="1" x14ac:dyDescent="0.2">
      <c r="A53" s="136" t="s">
        <v>140</v>
      </c>
      <c r="B53" s="134"/>
      <c r="C53" s="134"/>
      <c r="D53" s="134"/>
      <c r="E53" s="69"/>
      <c r="F53" s="69" t="b">
        <v>0</v>
      </c>
      <c r="G53" s="48"/>
      <c r="H53" s="48"/>
      <c r="I53" s="48"/>
      <c r="J53" s="48"/>
      <c r="K53" s="48"/>
    </row>
    <row r="54" spans="1:11" hidden="1" x14ac:dyDescent="0.2">
      <c r="A54" s="140"/>
      <c r="B54" s="130">
        <f>COUNT(Travel!B12:B23)</f>
        <v>9</v>
      </c>
      <c r="C54" s="130"/>
      <c r="D54" s="130">
        <f>COUNTIF(Travel!D12:D23,"*")</f>
        <v>9</v>
      </c>
      <c r="E54" s="131"/>
      <c r="F54" s="131" t="b">
        <f>MIN(B54,D54)=MAX(B54,D54)</f>
        <v>1</v>
      </c>
      <c r="G54" s="48"/>
      <c r="H54" s="48"/>
      <c r="I54" s="48"/>
      <c r="J54" s="48"/>
      <c r="K54" s="48"/>
    </row>
    <row r="55" spans="1:11" hidden="1" x14ac:dyDescent="0.2">
      <c r="A55" s="140" t="s">
        <v>111</v>
      </c>
      <c r="B55" s="130">
        <f>COUNT(Travel!B28:B148)</f>
        <v>119</v>
      </c>
      <c r="C55" s="130"/>
      <c r="D55" s="130">
        <f>COUNTIF(Travel!D28:D148,"*")</f>
        <v>119</v>
      </c>
      <c r="E55" s="131"/>
      <c r="F55" s="131" t="b">
        <f>MIN(B55,D55)=MAX(B55,D55)</f>
        <v>1</v>
      </c>
    </row>
    <row r="56" spans="1:11" hidden="1" x14ac:dyDescent="0.2">
      <c r="A56" s="141"/>
      <c r="B56" s="130">
        <f>COUNT(Travel!B153:B183)</f>
        <v>28</v>
      </c>
      <c r="C56" s="130"/>
      <c r="D56" s="130">
        <f>COUNTIF(Travel!D153:D183,"*")</f>
        <v>28</v>
      </c>
      <c r="E56" s="131"/>
      <c r="F56" s="131" t="b">
        <f>MIN(B56,D56)=MAX(B56,D56)</f>
        <v>1</v>
      </c>
    </row>
    <row r="57" spans="1:11" hidden="1" x14ac:dyDescent="0.2">
      <c r="A57" s="142" t="s">
        <v>109</v>
      </c>
      <c r="B57" s="132">
        <f>COUNT(Hospitality!B11:B24)</f>
        <v>0</v>
      </c>
      <c r="C57" s="132"/>
      <c r="D57" s="132">
        <f>COUNTIF(Hospitality!D11:D24,"*")</f>
        <v>0</v>
      </c>
      <c r="E57" s="133"/>
      <c r="F57" s="133" t="b">
        <f>MIN(B57,D57)=MAX(B57,D57)</f>
        <v>1</v>
      </c>
    </row>
    <row r="58" spans="1:11" hidden="1" x14ac:dyDescent="0.2">
      <c r="A58" s="143" t="s">
        <v>110</v>
      </c>
      <c r="B58" s="131">
        <f>COUNT('All other expenses'!B11:B29)</f>
        <v>14</v>
      </c>
      <c r="C58" s="131"/>
      <c r="D58" s="131">
        <f>COUNTIF('All other expenses'!D11:D29,"*")</f>
        <v>14</v>
      </c>
      <c r="E58" s="131"/>
      <c r="F58" s="131" t="b">
        <f>MIN(B58,D58)=MAX(B58,D58)</f>
        <v>1</v>
      </c>
    </row>
    <row r="59" spans="1:11" hidden="1" x14ac:dyDescent="0.2">
      <c r="A59" s="142" t="s">
        <v>108</v>
      </c>
      <c r="B59" s="132">
        <f>COUNTIF('Gifts and benefits'!B11:B34,"*")</f>
        <v>15</v>
      </c>
      <c r="C59" s="132">
        <f>COUNTIF('Gifts and benefits'!C11:C34,"*")</f>
        <v>15</v>
      </c>
      <c r="D59" s="132"/>
      <c r="E59" s="132">
        <f>COUNTA('Gifts and benefits'!E11:E34)</f>
        <v>15</v>
      </c>
      <c r="F59" s="133"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M280"/>
  <sheetViews>
    <sheetView zoomScaleNormal="100" workbookViewId="0">
      <selection activeCell="A9" sqref="A9:E9"/>
    </sheetView>
  </sheetViews>
  <sheetFormatPr defaultColWidth="0" defaultRowHeight="12.75" zeroHeight="1" x14ac:dyDescent="0.2"/>
  <cols>
    <col min="1" max="1" width="27.42578125" style="17" customWidth="1"/>
    <col min="2" max="2" width="13.42578125" style="163" customWidth="1"/>
    <col min="3" max="3" width="67.5703125" style="17" customWidth="1"/>
    <col min="4" max="4" width="47.28515625" style="17" customWidth="1"/>
    <col min="5" max="5" width="24.5703125" style="17" customWidth="1"/>
    <col min="6" max="6" width="37.5703125" style="17" customWidth="1"/>
    <col min="7" max="9" width="9.28515625" style="17" hidden="1" customWidth="1"/>
    <col min="10" max="13" width="0" style="17" hidden="1" customWidth="1"/>
    <col min="14" max="16384" width="9.28515625" style="17" hidden="1"/>
  </cols>
  <sheetData>
    <row r="1" spans="1:6" ht="26.25" customHeight="1" x14ac:dyDescent="0.2">
      <c r="A1" s="196" t="s">
        <v>6</v>
      </c>
      <c r="B1" s="196"/>
      <c r="C1" s="196"/>
      <c r="D1" s="196"/>
      <c r="E1" s="196"/>
      <c r="F1" s="48"/>
    </row>
    <row r="2" spans="1:6" ht="21" customHeight="1" x14ac:dyDescent="0.2">
      <c r="A2" s="4" t="s">
        <v>2</v>
      </c>
      <c r="B2" s="199" t="s">
        <v>167</v>
      </c>
      <c r="C2" s="199"/>
      <c r="D2" s="199"/>
      <c r="E2" s="199"/>
      <c r="F2" s="48"/>
    </row>
    <row r="3" spans="1:6" ht="21" customHeight="1" x14ac:dyDescent="0.2">
      <c r="A3" s="4" t="s">
        <v>3</v>
      </c>
      <c r="B3" s="199" t="s">
        <v>168</v>
      </c>
      <c r="C3" s="199"/>
      <c r="D3" s="199"/>
      <c r="E3" s="199"/>
      <c r="F3" s="48"/>
    </row>
    <row r="4" spans="1:6" ht="21" customHeight="1" x14ac:dyDescent="0.2">
      <c r="A4" s="4" t="s">
        <v>77</v>
      </c>
      <c r="B4" s="199">
        <f>'Summary and sign-off'!B4:F4</f>
        <v>43647</v>
      </c>
      <c r="C4" s="199"/>
      <c r="D4" s="199"/>
      <c r="E4" s="199"/>
      <c r="F4" s="48"/>
    </row>
    <row r="5" spans="1:6" ht="21" customHeight="1" x14ac:dyDescent="0.2">
      <c r="A5" s="4" t="s">
        <v>78</v>
      </c>
      <c r="B5" s="199">
        <f>'Summary and sign-off'!B5:F5</f>
        <v>43850</v>
      </c>
      <c r="C5" s="199"/>
      <c r="D5" s="199"/>
      <c r="E5" s="199"/>
      <c r="F5" s="48"/>
    </row>
    <row r="6" spans="1:6" ht="21" customHeight="1" x14ac:dyDescent="0.2">
      <c r="A6" s="4" t="s">
        <v>29</v>
      </c>
      <c r="B6" s="194" t="s">
        <v>64</v>
      </c>
      <c r="C6" s="194"/>
      <c r="D6" s="194"/>
      <c r="E6" s="194"/>
      <c r="F6" s="48"/>
    </row>
    <row r="7" spans="1:6" ht="21" customHeight="1" x14ac:dyDescent="0.2">
      <c r="A7" s="4" t="s">
        <v>104</v>
      </c>
      <c r="B7" s="194" t="s">
        <v>116</v>
      </c>
      <c r="C7" s="194"/>
      <c r="D7" s="194"/>
      <c r="E7" s="194"/>
      <c r="F7" s="48"/>
    </row>
    <row r="8" spans="1:6" ht="36" customHeight="1" x14ac:dyDescent="0.2">
      <c r="A8" s="201" t="s">
        <v>4</v>
      </c>
      <c r="B8" s="202"/>
      <c r="C8" s="202"/>
      <c r="D8" s="202"/>
      <c r="E8" s="202"/>
      <c r="F8" s="24"/>
    </row>
    <row r="9" spans="1:6" ht="36" customHeight="1" x14ac:dyDescent="0.2">
      <c r="A9" s="203" t="s">
        <v>142</v>
      </c>
      <c r="B9" s="204"/>
      <c r="C9" s="204"/>
      <c r="D9" s="204"/>
      <c r="E9" s="204"/>
      <c r="F9" s="24"/>
    </row>
    <row r="10" spans="1:6" ht="24.75" customHeight="1" x14ac:dyDescent="0.2">
      <c r="A10" s="200" t="s">
        <v>143</v>
      </c>
      <c r="B10" s="206"/>
      <c r="C10" s="200"/>
      <c r="D10" s="200"/>
      <c r="E10" s="200"/>
      <c r="F10" s="49"/>
    </row>
    <row r="11" spans="1:6" ht="40.5" customHeight="1" x14ac:dyDescent="0.2">
      <c r="A11" s="37" t="s">
        <v>49</v>
      </c>
      <c r="B11" s="164" t="s">
        <v>144</v>
      </c>
      <c r="C11" s="37" t="s">
        <v>145</v>
      </c>
      <c r="D11" s="37" t="s">
        <v>102</v>
      </c>
      <c r="E11" s="37" t="s">
        <v>76</v>
      </c>
      <c r="F11" s="50"/>
    </row>
    <row r="12" spans="1:6" s="89" customFormat="1" ht="16.5" customHeight="1" x14ac:dyDescent="0.2">
      <c r="A12" s="162">
        <v>43746</v>
      </c>
      <c r="B12" s="165">
        <v>87.51</v>
      </c>
      <c r="C12" s="172" t="s">
        <v>279</v>
      </c>
      <c r="D12" s="172" t="s">
        <v>280</v>
      </c>
      <c r="E12" s="173" t="s">
        <v>252</v>
      </c>
      <c r="F12" s="1"/>
    </row>
    <row r="13" spans="1:6" s="89" customFormat="1" ht="16.5" customHeight="1" x14ac:dyDescent="0.2">
      <c r="A13" s="162">
        <v>43749</v>
      </c>
      <c r="B13" s="165">
        <v>101.91</v>
      </c>
      <c r="C13" s="172" t="s">
        <v>279</v>
      </c>
      <c r="D13" s="172" t="s">
        <v>281</v>
      </c>
      <c r="E13" s="173" t="s">
        <v>252</v>
      </c>
      <c r="F13" s="1"/>
    </row>
    <row r="14" spans="1:6" s="89" customFormat="1" ht="27.75" customHeight="1" x14ac:dyDescent="0.2">
      <c r="A14" s="162">
        <v>43764</v>
      </c>
      <c r="B14" s="165">
        <v>84.28</v>
      </c>
      <c r="C14" s="172" t="s">
        <v>308</v>
      </c>
      <c r="D14" s="172" t="s">
        <v>280</v>
      </c>
      <c r="E14" s="173" t="s">
        <v>252</v>
      </c>
      <c r="F14" s="182"/>
    </row>
    <row r="15" spans="1:6" s="89" customFormat="1" ht="28.5" customHeight="1" x14ac:dyDescent="0.2">
      <c r="A15" s="162" t="s">
        <v>225</v>
      </c>
      <c r="B15" s="188">
        <v>5656.93</v>
      </c>
      <c r="C15" s="172" t="s">
        <v>308</v>
      </c>
      <c r="D15" s="172" t="s">
        <v>245</v>
      </c>
      <c r="E15" s="173" t="s">
        <v>247</v>
      </c>
      <c r="F15" s="1"/>
    </row>
    <row r="16" spans="1:6" s="89" customFormat="1" ht="29.25" customHeight="1" x14ac:dyDescent="0.2">
      <c r="A16" s="162">
        <v>43764</v>
      </c>
      <c r="B16" s="166">
        <v>359</v>
      </c>
      <c r="C16" s="172" t="s">
        <v>308</v>
      </c>
      <c r="D16" s="172" t="s">
        <v>224</v>
      </c>
      <c r="E16" s="173" t="s">
        <v>248</v>
      </c>
      <c r="F16" s="1"/>
    </row>
    <row r="17" spans="1:6" s="89" customFormat="1" ht="30" customHeight="1" x14ac:dyDescent="0.2">
      <c r="A17" s="162">
        <v>43765</v>
      </c>
      <c r="B17" s="165">
        <v>23.65</v>
      </c>
      <c r="C17" s="172" t="s">
        <v>308</v>
      </c>
      <c r="D17" s="172" t="s">
        <v>246</v>
      </c>
      <c r="E17" s="173" t="s">
        <v>248</v>
      </c>
      <c r="F17" s="1"/>
    </row>
    <row r="18" spans="1:6" s="89" customFormat="1" ht="27.75" customHeight="1" x14ac:dyDescent="0.2">
      <c r="A18" s="162" t="s">
        <v>226</v>
      </c>
      <c r="B18" s="165">
        <v>659.12</v>
      </c>
      <c r="C18" s="172" t="s">
        <v>308</v>
      </c>
      <c r="D18" s="172" t="s">
        <v>250</v>
      </c>
      <c r="E18" s="173" t="s">
        <v>249</v>
      </c>
      <c r="F18" s="1"/>
    </row>
    <row r="19" spans="1:6" s="89" customFormat="1" ht="29.25" customHeight="1" x14ac:dyDescent="0.2">
      <c r="A19" s="162">
        <v>43767</v>
      </c>
      <c r="B19" s="165">
        <v>99.76</v>
      </c>
      <c r="C19" s="172" t="s">
        <v>308</v>
      </c>
      <c r="D19" s="172" t="s">
        <v>281</v>
      </c>
      <c r="E19" s="173" t="s">
        <v>252</v>
      </c>
      <c r="F19" s="1"/>
    </row>
    <row r="20" spans="1:6" s="181" customFormat="1" ht="15.75" customHeight="1" x14ac:dyDescent="0.2">
      <c r="A20" s="184">
        <v>43871</v>
      </c>
      <c r="B20" s="165">
        <v>8.36</v>
      </c>
      <c r="C20" s="178" t="s">
        <v>334</v>
      </c>
      <c r="D20" s="178" t="s">
        <v>335</v>
      </c>
      <c r="E20" s="174" t="s">
        <v>170</v>
      </c>
      <c r="F20" s="183"/>
    </row>
    <row r="21" spans="1:6" s="89" customFormat="1" ht="12.75" customHeight="1" x14ac:dyDescent="0.2">
      <c r="A21" s="162"/>
      <c r="B21" s="166"/>
      <c r="C21" s="172"/>
      <c r="D21" s="172"/>
      <c r="E21" s="173"/>
      <c r="F21" s="1"/>
    </row>
    <row r="22" spans="1:6" s="89" customFormat="1" ht="12.75" customHeight="1" x14ac:dyDescent="0.2">
      <c r="A22" s="152"/>
      <c r="B22" s="165"/>
      <c r="C22" s="110"/>
      <c r="D22" s="110"/>
      <c r="E22" s="111"/>
      <c r="F22" s="1"/>
    </row>
    <row r="23" spans="1:6" s="89" customFormat="1" hidden="1" x14ac:dyDescent="0.2">
      <c r="A23" s="122"/>
      <c r="B23" s="167"/>
      <c r="C23" s="123"/>
      <c r="D23" s="123"/>
      <c r="E23" s="124"/>
      <c r="F23" s="1"/>
    </row>
    <row r="24" spans="1:6" ht="19.5" customHeight="1" x14ac:dyDescent="0.2">
      <c r="A24" s="125" t="s">
        <v>153</v>
      </c>
      <c r="B24" s="214">
        <f>SUM(B12:B23)</f>
        <v>7080.5199999999995</v>
      </c>
      <c r="C24" s="126" t="str">
        <f>IF(SUBTOTAL(3,B12:B23)=SUBTOTAL(103,B12:B23),'Summary and sign-off'!$A$47,'Summary and sign-off'!$A$48)</f>
        <v>Check - there are no hidden rows with data</v>
      </c>
      <c r="D24" s="205" t="str">
        <f>IF('Summary and sign-off'!F54='Summary and sign-off'!F53,'Summary and sign-off'!A50,'Summary and sign-off'!A49)</f>
        <v>Check - each entry provides sufficient information</v>
      </c>
      <c r="E24" s="205"/>
      <c r="F24" s="48"/>
    </row>
    <row r="25" spans="1:6" ht="10.5" customHeight="1" x14ac:dyDescent="0.2">
      <c r="A25" s="29"/>
      <c r="B25" s="154"/>
      <c r="C25" s="29"/>
      <c r="D25" s="29"/>
      <c r="E25" s="29"/>
      <c r="F25" s="29"/>
    </row>
    <row r="26" spans="1:6" ht="24.75" customHeight="1" x14ac:dyDescent="0.2">
      <c r="A26" s="200" t="s">
        <v>92</v>
      </c>
      <c r="B26" s="200"/>
      <c r="C26" s="200"/>
      <c r="D26" s="200"/>
      <c r="E26" s="200"/>
      <c r="F26" s="49"/>
    </row>
    <row r="27" spans="1:6" ht="45.75" customHeight="1" x14ac:dyDescent="0.2">
      <c r="A27" s="37" t="s">
        <v>49</v>
      </c>
      <c r="B27" s="164" t="s">
        <v>31</v>
      </c>
      <c r="C27" s="37" t="s">
        <v>146</v>
      </c>
      <c r="D27" s="37" t="s">
        <v>102</v>
      </c>
      <c r="E27" s="37" t="s">
        <v>76</v>
      </c>
      <c r="F27" s="50"/>
    </row>
    <row r="28" spans="1:6" s="89" customFormat="1" ht="29.25" customHeight="1" x14ac:dyDescent="0.2">
      <c r="A28" s="162">
        <v>43654</v>
      </c>
      <c r="B28" s="188">
        <v>43</v>
      </c>
      <c r="C28" s="170" t="s">
        <v>314</v>
      </c>
      <c r="D28" s="170" t="s">
        <v>172</v>
      </c>
      <c r="E28" s="171" t="s">
        <v>170</v>
      </c>
      <c r="F28" s="182"/>
    </row>
    <row r="29" spans="1:6" s="89" customFormat="1" ht="26.25" customHeight="1" x14ac:dyDescent="0.2">
      <c r="A29" s="162" t="s">
        <v>311</v>
      </c>
      <c r="B29" s="188">
        <v>657.8</v>
      </c>
      <c r="C29" s="170" t="s">
        <v>314</v>
      </c>
      <c r="D29" s="170" t="s">
        <v>312</v>
      </c>
      <c r="E29" s="171" t="s">
        <v>313</v>
      </c>
      <c r="F29" s="1"/>
    </row>
    <row r="30" spans="1:6" s="89" customFormat="1" ht="28.5" customHeight="1" x14ac:dyDescent="0.2">
      <c r="A30" s="162" t="s">
        <v>311</v>
      </c>
      <c r="B30" s="188">
        <v>517</v>
      </c>
      <c r="C30" s="170" t="s">
        <v>314</v>
      </c>
      <c r="D30" s="170" t="s">
        <v>214</v>
      </c>
      <c r="E30" s="171" t="s">
        <v>170</v>
      </c>
      <c r="F30" s="1"/>
    </row>
    <row r="31" spans="1:6" s="89" customFormat="1" ht="27.75" customHeight="1" x14ac:dyDescent="0.2">
      <c r="A31" s="162">
        <v>43656</v>
      </c>
      <c r="B31" s="188">
        <v>43</v>
      </c>
      <c r="C31" s="170" t="s">
        <v>314</v>
      </c>
      <c r="D31" s="170" t="s">
        <v>173</v>
      </c>
      <c r="E31" s="171" t="s">
        <v>170</v>
      </c>
      <c r="F31" s="1"/>
    </row>
    <row r="32" spans="1:6" s="89" customFormat="1" ht="27.75" customHeight="1" x14ac:dyDescent="0.2">
      <c r="A32" s="162" t="s">
        <v>176</v>
      </c>
      <c r="B32" s="188">
        <v>1120.0899999999999</v>
      </c>
      <c r="C32" s="170" t="s">
        <v>174</v>
      </c>
      <c r="D32" s="170" t="s">
        <v>338</v>
      </c>
      <c r="E32" s="171" t="s">
        <v>228</v>
      </c>
      <c r="F32" s="1"/>
    </row>
    <row r="33" spans="1:6" s="89" customFormat="1" ht="26.25" customHeight="1" x14ac:dyDescent="0.2">
      <c r="A33" s="162">
        <v>43662</v>
      </c>
      <c r="B33" s="188">
        <v>43</v>
      </c>
      <c r="C33" s="170" t="s">
        <v>174</v>
      </c>
      <c r="D33" s="170" t="s">
        <v>172</v>
      </c>
      <c r="E33" s="171" t="s">
        <v>170</v>
      </c>
      <c r="F33" s="1"/>
    </row>
    <row r="34" spans="1:6" s="89" customFormat="1" ht="27" customHeight="1" x14ac:dyDescent="0.2">
      <c r="A34" s="162" t="s">
        <v>176</v>
      </c>
      <c r="B34" s="188">
        <v>773.5</v>
      </c>
      <c r="C34" s="170" t="s">
        <v>174</v>
      </c>
      <c r="D34" s="170" t="s">
        <v>175</v>
      </c>
      <c r="E34" s="171" t="s">
        <v>170</v>
      </c>
      <c r="F34" s="1"/>
    </row>
    <row r="35" spans="1:6" s="89" customFormat="1" ht="30" customHeight="1" x14ac:dyDescent="0.2">
      <c r="A35" s="162">
        <v>43663</v>
      </c>
      <c r="B35" s="188">
        <v>43</v>
      </c>
      <c r="C35" s="170" t="s">
        <v>174</v>
      </c>
      <c r="D35" s="170" t="s">
        <v>204</v>
      </c>
      <c r="E35" s="171" t="s">
        <v>170</v>
      </c>
      <c r="F35" s="1"/>
    </row>
    <row r="36" spans="1:6" s="89" customFormat="1" ht="30" customHeight="1" x14ac:dyDescent="0.2">
      <c r="A36" s="162">
        <v>43663</v>
      </c>
      <c r="B36" s="188">
        <v>43</v>
      </c>
      <c r="C36" s="170" t="s">
        <v>174</v>
      </c>
      <c r="D36" s="170" t="s">
        <v>227</v>
      </c>
      <c r="E36" s="171" t="s">
        <v>170</v>
      </c>
      <c r="F36" s="1"/>
    </row>
    <row r="37" spans="1:6" s="89" customFormat="1" ht="30" customHeight="1" x14ac:dyDescent="0.2">
      <c r="A37" s="162">
        <v>43665</v>
      </c>
      <c r="B37" s="188">
        <v>43</v>
      </c>
      <c r="C37" s="170" t="s">
        <v>174</v>
      </c>
      <c r="D37" s="170" t="s">
        <v>204</v>
      </c>
      <c r="E37" s="171" t="s">
        <v>170</v>
      </c>
      <c r="F37" s="1"/>
    </row>
    <row r="38" spans="1:6" s="89" customFormat="1" ht="30" customHeight="1" x14ac:dyDescent="0.2">
      <c r="A38" s="162" t="s">
        <v>177</v>
      </c>
      <c r="B38" s="188">
        <v>708.41</v>
      </c>
      <c r="C38" s="170" t="s">
        <v>178</v>
      </c>
      <c r="D38" s="170" t="s">
        <v>171</v>
      </c>
      <c r="E38" s="171" t="s">
        <v>170</v>
      </c>
      <c r="F38" s="1"/>
    </row>
    <row r="39" spans="1:6" s="89" customFormat="1" ht="26.25" customHeight="1" x14ac:dyDescent="0.2">
      <c r="A39" s="162">
        <v>43668</v>
      </c>
      <c r="B39" s="188">
        <v>52.68</v>
      </c>
      <c r="C39" s="170" t="s">
        <v>178</v>
      </c>
      <c r="D39" s="170" t="s">
        <v>172</v>
      </c>
      <c r="E39" s="171" t="s">
        <v>170</v>
      </c>
      <c r="F39" s="1"/>
    </row>
    <row r="40" spans="1:6" s="89" customFormat="1" ht="26.25" customHeight="1" x14ac:dyDescent="0.2">
      <c r="A40" s="162">
        <v>43668</v>
      </c>
      <c r="B40" s="188">
        <v>188</v>
      </c>
      <c r="C40" s="170" t="s">
        <v>178</v>
      </c>
      <c r="D40" s="170" t="s">
        <v>179</v>
      </c>
      <c r="E40" s="171" t="s">
        <v>170</v>
      </c>
      <c r="F40" s="1"/>
    </row>
    <row r="41" spans="1:6" s="89" customFormat="1" ht="28.5" customHeight="1" x14ac:dyDescent="0.2">
      <c r="A41" s="162">
        <v>43669</v>
      </c>
      <c r="B41" s="188">
        <v>43</v>
      </c>
      <c r="C41" s="170" t="s">
        <v>178</v>
      </c>
      <c r="D41" s="170" t="s">
        <v>173</v>
      </c>
      <c r="E41" s="171" t="s">
        <v>170</v>
      </c>
      <c r="F41" s="1"/>
    </row>
    <row r="42" spans="1:6" s="89" customFormat="1" ht="16.5" customHeight="1" x14ac:dyDescent="0.2">
      <c r="A42" s="162">
        <v>43671</v>
      </c>
      <c r="B42" s="188">
        <v>368.45</v>
      </c>
      <c r="C42" s="172" t="s">
        <v>180</v>
      </c>
      <c r="D42" s="172" t="s">
        <v>181</v>
      </c>
      <c r="E42" s="173" t="s">
        <v>229</v>
      </c>
      <c r="F42" s="1"/>
    </row>
    <row r="43" spans="1:6" s="89" customFormat="1" ht="16.5" customHeight="1" x14ac:dyDescent="0.2">
      <c r="A43" s="162">
        <v>43672</v>
      </c>
      <c r="B43" s="188">
        <v>591.57000000000005</v>
      </c>
      <c r="C43" s="172" t="s">
        <v>182</v>
      </c>
      <c r="D43" s="172" t="s">
        <v>171</v>
      </c>
      <c r="E43" s="173" t="s">
        <v>170</v>
      </c>
      <c r="F43" s="1"/>
    </row>
    <row r="44" spans="1:6" s="89" customFormat="1" ht="16.5" customHeight="1" x14ac:dyDescent="0.2">
      <c r="A44" s="162">
        <v>43672</v>
      </c>
      <c r="B44" s="188">
        <v>43</v>
      </c>
      <c r="C44" s="172" t="s">
        <v>182</v>
      </c>
      <c r="D44" s="172" t="s">
        <v>172</v>
      </c>
      <c r="E44" s="173" t="s">
        <v>170</v>
      </c>
      <c r="F44" s="1"/>
    </row>
    <row r="45" spans="1:6" s="89" customFormat="1" ht="17.25" customHeight="1" x14ac:dyDescent="0.2">
      <c r="A45" s="162">
        <v>43672</v>
      </c>
      <c r="B45" s="188">
        <v>43</v>
      </c>
      <c r="C45" s="172" t="s">
        <v>182</v>
      </c>
      <c r="D45" s="172" t="s">
        <v>173</v>
      </c>
      <c r="E45" s="173" t="s">
        <v>170</v>
      </c>
      <c r="F45" s="1"/>
    </row>
    <row r="46" spans="1:6" s="89" customFormat="1" ht="17.25" customHeight="1" x14ac:dyDescent="0.2">
      <c r="A46" s="162">
        <v>43675</v>
      </c>
      <c r="B46" s="188">
        <v>563.98</v>
      </c>
      <c r="C46" s="172" t="s">
        <v>184</v>
      </c>
      <c r="D46" s="172" t="s">
        <v>171</v>
      </c>
      <c r="E46" s="173" t="s">
        <v>170</v>
      </c>
      <c r="F46" s="1"/>
    </row>
    <row r="47" spans="1:6" s="89" customFormat="1" ht="16.5" customHeight="1" x14ac:dyDescent="0.2">
      <c r="A47" s="162">
        <v>43675</v>
      </c>
      <c r="B47" s="188">
        <v>43</v>
      </c>
      <c r="C47" s="172" t="s">
        <v>184</v>
      </c>
      <c r="D47" s="172" t="s">
        <v>183</v>
      </c>
      <c r="E47" s="173" t="s">
        <v>170</v>
      </c>
      <c r="F47" s="1"/>
    </row>
    <row r="48" spans="1:6" s="89" customFormat="1" ht="15.75" customHeight="1" x14ac:dyDescent="0.2">
      <c r="A48" s="162">
        <v>43675</v>
      </c>
      <c r="B48" s="188">
        <v>43</v>
      </c>
      <c r="C48" s="172" t="s">
        <v>184</v>
      </c>
      <c r="D48" s="172" t="s">
        <v>173</v>
      </c>
      <c r="E48" s="173" t="s">
        <v>170</v>
      </c>
      <c r="F48" s="1"/>
    </row>
    <row r="49" spans="1:6" s="89" customFormat="1" ht="29.25" customHeight="1" x14ac:dyDescent="0.2">
      <c r="A49" s="162" t="s">
        <v>186</v>
      </c>
      <c r="B49" s="188">
        <v>459.05</v>
      </c>
      <c r="C49" s="172" t="s">
        <v>230</v>
      </c>
      <c r="D49" s="172" t="s">
        <v>171</v>
      </c>
      <c r="E49" s="173" t="s">
        <v>170</v>
      </c>
      <c r="F49" s="1"/>
    </row>
    <row r="50" spans="1:6" s="89" customFormat="1" ht="29.25" customHeight="1" x14ac:dyDescent="0.2">
      <c r="A50" s="162">
        <v>43676</v>
      </c>
      <c r="B50" s="188">
        <v>43</v>
      </c>
      <c r="C50" s="172" t="s">
        <v>230</v>
      </c>
      <c r="D50" s="172" t="s">
        <v>172</v>
      </c>
      <c r="E50" s="173" t="s">
        <v>170</v>
      </c>
      <c r="F50" s="1"/>
    </row>
    <row r="51" spans="1:6" s="89" customFormat="1" ht="28.5" customHeight="1" x14ac:dyDescent="0.2">
      <c r="A51" s="162" t="s">
        <v>231</v>
      </c>
      <c r="B51" s="188">
        <v>475</v>
      </c>
      <c r="C51" s="172" t="s">
        <v>230</v>
      </c>
      <c r="D51" s="172" t="s">
        <v>185</v>
      </c>
      <c r="E51" s="173" t="s">
        <v>170</v>
      </c>
      <c r="F51" s="1"/>
    </row>
    <row r="52" spans="1:6" s="89" customFormat="1" ht="30.75" customHeight="1" x14ac:dyDescent="0.2">
      <c r="A52" s="162">
        <v>43678</v>
      </c>
      <c r="B52" s="188">
        <v>43</v>
      </c>
      <c r="C52" s="172" t="s">
        <v>230</v>
      </c>
      <c r="D52" s="172" t="s">
        <v>173</v>
      </c>
      <c r="E52" s="173" t="s">
        <v>170</v>
      </c>
      <c r="F52" s="1"/>
    </row>
    <row r="53" spans="1:6" s="89" customFormat="1" ht="15.75" customHeight="1" x14ac:dyDescent="0.2">
      <c r="A53" s="162">
        <v>43682</v>
      </c>
      <c r="B53" s="188">
        <v>420.49</v>
      </c>
      <c r="C53" s="172" t="s">
        <v>233</v>
      </c>
      <c r="D53" s="172" t="s">
        <v>232</v>
      </c>
      <c r="E53" s="173" t="s">
        <v>170</v>
      </c>
      <c r="F53" s="1"/>
    </row>
    <row r="54" spans="1:6" s="89" customFormat="1" ht="15" customHeight="1" x14ac:dyDescent="0.2">
      <c r="A54" s="162">
        <v>43682</v>
      </c>
      <c r="B54" s="165">
        <v>67.73</v>
      </c>
      <c r="C54" s="172" t="s">
        <v>233</v>
      </c>
      <c r="D54" s="172" t="s">
        <v>172</v>
      </c>
      <c r="E54" s="173" t="s">
        <v>170</v>
      </c>
      <c r="F54" s="1"/>
    </row>
    <row r="55" spans="1:6" s="89" customFormat="1" ht="15" customHeight="1" x14ac:dyDescent="0.2">
      <c r="A55" s="162">
        <v>43682</v>
      </c>
      <c r="B55" s="188">
        <v>43</v>
      </c>
      <c r="C55" s="172" t="s">
        <v>233</v>
      </c>
      <c r="D55" s="172" t="s">
        <v>173</v>
      </c>
      <c r="E55" s="173" t="s">
        <v>170</v>
      </c>
      <c r="F55" s="1"/>
    </row>
    <row r="56" spans="1:6" s="89" customFormat="1" ht="24" customHeight="1" x14ac:dyDescent="0.2">
      <c r="A56" s="162" t="s">
        <v>234</v>
      </c>
      <c r="B56" s="165">
        <v>596.16999999999996</v>
      </c>
      <c r="C56" s="172" t="s">
        <v>315</v>
      </c>
      <c r="D56" s="172" t="s">
        <v>171</v>
      </c>
      <c r="E56" s="173" t="s">
        <v>170</v>
      </c>
      <c r="F56" s="182"/>
    </row>
    <row r="57" spans="1:6" s="89" customFormat="1" ht="19.5" customHeight="1" x14ac:dyDescent="0.2">
      <c r="A57" s="162">
        <v>43689</v>
      </c>
      <c r="B57" s="166">
        <v>43</v>
      </c>
      <c r="C57" s="172" t="s">
        <v>315</v>
      </c>
      <c r="D57" s="172" t="s">
        <v>172</v>
      </c>
      <c r="E57" s="173" t="s">
        <v>170</v>
      </c>
      <c r="F57" s="1"/>
    </row>
    <row r="58" spans="1:6" s="89" customFormat="1" ht="15.75" customHeight="1" x14ac:dyDescent="0.2">
      <c r="A58" s="162" t="s">
        <v>235</v>
      </c>
      <c r="B58" s="188">
        <v>456.5</v>
      </c>
      <c r="C58" s="172" t="s">
        <v>315</v>
      </c>
      <c r="D58" s="172" t="s">
        <v>185</v>
      </c>
      <c r="E58" s="173" t="s">
        <v>170</v>
      </c>
      <c r="F58" s="1"/>
    </row>
    <row r="59" spans="1:6" s="89" customFormat="1" ht="15" customHeight="1" x14ac:dyDescent="0.2">
      <c r="A59" s="162">
        <v>43691</v>
      </c>
      <c r="B59" s="166">
        <v>43</v>
      </c>
      <c r="C59" s="172" t="s">
        <v>316</v>
      </c>
      <c r="D59" s="172" t="s">
        <v>173</v>
      </c>
      <c r="E59" s="173" t="s">
        <v>170</v>
      </c>
      <c r="F59" s="1"/>
    </row>
    <row r="60" spans="1:6" s="89" customFormat="1" ht="27.75" customHeight="1" x14ac:dyDescent="0.2">
      <c r="A60" s="162" t="s">
        <v>187</v>
      </c>
      <c r="B60" s="165">
        <v>596.16999999999996</v>
      </c>
      <c r="C60" s="172" t="s">
        <v>320</v>
      </c>
      <c r="D60" s="172" t="s">
        <v>171</v>
      </c>
      <c r="E60" s="173" t="s">
        <v>170</v>
      </c>
      <c r="F60" s="182"/>
    </row>
    <row r="61" spans="1:6" s="89" customFormat="1" ht="29.25" customHeight="1" x14ac:dyDescent="0.2">
      <c r="A61" s="162">
        <v>43696</v>
      </c>
      <c r="B61" s="166">
        <v>43</v>
      </c>
      <c r="C61" s="172" t="s">
        <v>321</v>
      </c>
      <c r="D61" s="172" t="s">
        <v>172</v>
      </c>
      <c r="E61" s="173" t="s">
        <v>170</v>
      </c>
      <c r="F61" s="182"/>
    </row>
    <row r="62" spans="1:6" s="89" customFormat="1" ht="27" customHeight="1" x14ac:dyDescent="0.2">
      <c r="A62" s="162" t="s">
        <v>188</v>
      </c>
      <c r="B62" s="166">
        <v>667</v>
      </c>
      <c r="C62" s="172" t="s">
        <v>321</v>
      </c>
      <c r="D62" s="172" t="s">
        <v>175</v>
      </c>
      <c r="E62" s="173" t="s">
        <v>236</v>
      </c>
      <c r="F62" s="182"/>
    </row>
    <row r="63" spans="1:6" s="89" customFormat="1" ht="29.25" customHeight="1" x14ac:dyDescent="0.2">
      <c r="A63" s="162">
        <v>43699</v>
      </c>
      <c r="B63" s="166">
        <v>43</v>
      </c>
      <c r="C63" s="172" t="s">
        <v>321</v>
      </c>
      <c r="D63" s="172" t="s">
        <v>173</v>
      </c>
      <c r="E63" s="173" t="s">
        <v>170</v>
      </c>
      <c r="F63" s="182"/>
    </row>
    <row r="64" spans="1:6" s="89" customFormat="1" ht="16.5" customHeight="1" x14ac:dyDescent="0.2">
      <c r="A64" s="162">
        <v>43703</v>
      </c>
      <c r="B64" s="165">
        <v>619.16999999999996</v>
      </c>
      <c r="C64" s="172" t="s">
        <v>184</v>
      </c>
      <c r="D64" s="172" t="s">
        <v>171</v>
      </c>
      <c r="E64" s="173" t="s">
        <v>170</v>
      </c>
      <c r="F64" s="182"/>
    </row>
    <row r="65" spans="1:6" s="89" customFormat="1" ht="15" customHeight="1" x14ac:dyDescent="0.2">
      <c r="A65" s="162">
        <v>43703</v>
      </c>
      <c r="B65" s="166">
        <v>43</v>
      </c>
      <c r="C65" s="172" t="s">
        <v>184</v>
      </c>
      <c r="D65" s="172" t="s">
        <v>183</v>
      </c>
      <c r="E65" s="173" t="s">
        <v>170</v>
      </c>
      <c r="F65" s="182"/>
    </row>
    <row r="66" spans="1:6" s="89" customFormat="1" ht="16.5" customHeight="1" x14ac:dyDescent="0.2">
      <c r="A66" s="162">
        <v>43703</v>
      </c>
      <c r="B66" s="166">
        <v>43</v>
      </c>
      <c r="C66" s="172" t="s">
        <v>184</v>
      </c>
      <c r="D66" s="172" t="s">
        <v>173</v>
      </c>
      <c r="E66" s="173" t="s">
        <v>170</v>
      </c>
      <c r="F66" s="182"/>
    </row>
    <row r="67" spans="1:6" s="89" customFormat="1" ht="29.25" customHeight="1" x14ac:dyDescent="0.2">
      <c r="A67" s="162" t="s">
        <v>237</v>
      </c>
      <c r="B67" s="165">
        <v>613.64</v>
      </c>
      <c r="C67" s="172" t="s">
        <v>323</v>
      </c>
      <c r="D67" s="172" t="s">
        <v>232</v>
      </c>
      <c r="E67" s="173" t="s">
        <v>170</v>
      </c>
      <c r="F67" s="182"/>
    </row>
    <row r="68" spans="1:6" s="89" customFormat="1" ht="27" customHeight="1" x14ac:dyDescent="0.2">
      <c r="A68" s="162">
        <v>43704</v>
      </c>
      <c r="B68" s="166">
        <v>43</v>
      </c>
      <c r="C68" s="172" t="s">
        <v>323</v>
      </c>
      <c r="D68" s="172" t="s">
        <v>172</v>
      </c>
      <c r="E68" s="173" t="s">
        <v>170</v>
      </c>
      <c r="F68" s="182"/>
    </row>
    <row r="69" spans="1:6" s="89" customFormat="1" ht="28.5" customHeight="1" x14ac:dyDescent="0.2">
      <c r="A69" s="162" t="s">
        <v>238</v>
      </c>
      <c r="B69" s="188">
        <v>669</v>
      </c>
      <c r="C69" s="172" t="s">
        <v>323</v>
      </c>
      <c r="D69" s="172" t="s">
        <v>175</v>
      </c>
      <c r="E69" s="173" t="s">
        <v>170</v>
      </c>
      <c r="F69" s="1"/>
    </row>
    <row r="70" spans="1:6" s="89" customFormat="1" ht="25.5" x14ac:dyDescent="0.2">
      <c r="A70" s="162">
        <v>43707</v>
      </c>
      <c r="B70" s="166">
        <v>43</v>
      </c>
      <c r="C70" s="172" t="s">
        <v>323</v>
      </c>
      <c r="D70" s="172" t="s">
        <v>204</v>
      </c>
      <c r="E70" s="173" t="s">
        <v>170</v>
      </c>
      <c r="F70" s="1"/>
    </row>
    <row r="71" spans="1:6" s="89" customFormat="1" ht="15.75" customHeight="1" x14ac:dyDescent="0.2">
      <c r="A71" s="162" t="s">
        <v>191</v>
      </c>
      <c r="B71" s="165">
        <v>613.64</v>
      </c>
      <c r="C71" s="172" t="s">
        <v>190</v>
      </c>
      <c r="D71" s="172" t="s">
        <v>232</v>
      </c>
      <c r="E71" s="173" t="s">
        <v>170</v>
      </c>
      <c r="F71" s="1"/>
    </row>
    <row r="72" spans="1:6" s="89" customFormat="1" ht="15" customHeight="1" x14ac:dyDescent="0.2">
      <c r="A72" s="162">
        <v>43710</v>
      </c>
      <c r="B72" s="166">
        <v>43</v>
      </c>
      <c r="C72" s="172" t="s">
        <v>190</v>
      </c>
      <c r="D72" s="172" t="s">
        <v>172</v>
      </c>
      <c r="E72" s="173" t="s">
        <v>170</v>
      </c>
      <c r="F72" s="1"/>
    </row>
    <row r="73" spans="1:6" s="89" customFormat="1" ht="17.25" customHeight="1" x14ac:dyDescent="0.2">
      <c r="A73" s="162">
        <v>43710</v>
      </c>
      <c r="B73" s="188">
        <v>246.5</v>
      </c>
      <c r="C73" s="172" t="s">
        <v>190</v>
      </c>
      <c r="D73" s="172" t="s">
        <v>179</v>
      </c>
      <c r="E73" s="173" t="s">
        <v>170</v>
      </c>
      <c r="F73" s="1"/>
    </row>
    <row r="74" spans="1:6" s="89" customFormat="1" ht="17.25" customHeight="1" x14ac:dyDescent="0.2">
      <c r="A74" s="162">
        <v>43711</v>
      </c>
      <c r="B74" s="166">
        <v>43</v>
      </c>
      <c r="C74" s="172" t="s">
        <v>190</v>
      </c>
      <c r="D74" s="172" t="s">
        <v>173</v>
      </c>
      <c r="E74" s="173" t="s">
        <v>170</v>
      </c>
      <c r="F74" s="1"/>
    </row>
    <row r="75" spans="1:6" s="89" customFormat="1" ht="20.25" customHeight="1" x14ac:dyDescent="0.2">
      <c r="A75" s="162" t="s">
        <v>192</v>
      </c>
      <c r="B75" s="165">
        <v>606.28</v>
      </c>
      <c r="C75" s="172" t="s">
        <v>239</v>
      </c>
      <c r="D75" s="172" t="s">
        <v>232</v>
      </c>
      <c r="E75" s="173" t="s">
        <v>170</v>
      </c>
      <c r="F75" s="1"/>
    </row>
    <row r="76" spans="1:6" s="89" customFormat="1" ht="16.5" customHeight="1" x14ac:dyDescent="0.2">
      <c r="A76" s="162">
        <v>43713</v>
      </c>
      <c r="B76" s="189">
        <v>43</v>
      </c>
      <c r="C76" s="172" t="s">
        <v>239</v>
      </c>
      <c r="D76" s="172" t="s">
        <v>172</v>
      </c>
      <c r="E76" s="173" t="s">
        <v>170</v>
      </c>
      <c r="F76" s="1"/>
    </row>
    <row r="77" spans="1:6" s="89" customFormat="1" ht="17.25" customHeight="1" x14ac:dyDescent="0.2">
      <c r="A77" s="162">
        <v>43713</v>
      </c>
      <c r="B77" s="190">
        <v>241.5</v>
      </c>
      <c r="C77" s="172" t="s">
        <v>239</v>
      </c>
      <c r="D77" s="172" t="s">
        <v>179</v>
      </c>
      <c r="E77" s="173" t="s">
        <v>170</v>
      </c>
      <c r="F77" s="1"/>
    </row>
    <row r="78" spans="1:6" s="89" customFormat="1" ht="18.75" customHeight="1" x14ac:dyDescent="0.2">
      <c r="A78" s="152">
        <v>43714</v>
      </c>
      <c r="B78" s="191">
        <v>43</v>
      </c>
      <c r="C78" s="110" t="s">
        <v>239</v>
      </c>
      <c r="D78" s="110" t="s">
        <v>173</v>
      </c>
      <c r="E78" s="111" t="s">
        <v>170</v>
      </c>
      <c r="F78" s="1"/>
    </row>
    <row r="79" spans="1:6" s="89" customFormat="1" ht="14.25" customHeight="1" x14ac:dyDescent="0.2">
      <c r="A79" s="152">
        <v>43717</v>
      </c>
      <c r="B79" s="191">
        <v>536.37</v>
      </c>
      <c r="C79" s="110" t="s">
        <v>193</v>
      </c>
      <c r="D79" s="110" t="s">
        <v>232</v>
      </c>
      <c r="E79" s="111" t="s">
        <v>170</v>
      </c>
      <c r="F79" s="1"/>
    </row>
    <row r="80" spans="1:6" s="89" customFormat="1" ht="15.75" customHeight="1" x14ac:dyDescent="0.2">
      <c r="A80" s="152">
        <v>43717</v>
      </c>
      <c r="B80" s="191">
        <v>60.2</v>
      </c>
      <c r="C80" s="110" t="s">
        <v>184</v>
      </c>
      <c r="D80" s="110" t="s">
        <v>277</v>
      </c>
      <c r="E80" s="111" t="s">
        <v>236</v>
      </c>
      <c r="F80" s="1"/>
    </row>
    <row r="81" spans="1:6" s="89" customFormat="1" ht="14.25" customHeight="1" x14ac:dyDescent="0.2">
      <c r="A81" s="152">
        <v>43717</v>
      </c>
      <c r="B81" s="191">
        <v>43</v>
      </c>
      <c r="C81" s="110" t="s">
        <v>193</v>
      </c>
      <c r="D81" s="110" t="s">
        <v>173</v>
      </c>
      <c r="E81" s="111" t="s">
        <v>170</v>
      </c>
      <c r="F81" s="1"/>
    </row>
    <row r="82" spans="1:6" s="89" customFormat="1" ht="27.75" customHeight="1" x14ac:dyDescent="0.2">
      <c r="A82" s="162" t="s">
        <v>194</v>
      </c>
      <c r="B82" s="190">
        <v>669.78</v>
      </c>
      <c r="C82" s="172" t="s">
        <v>317</v>
      </c>
      <c r="D82" s="172" t="s">
        <v>232</v>
      </c>
      <c r="E82" s="173" t="s">
        <v>170</v>
      </c>
      <c r="F82" s="1"/>
    </row>
    <row r="83" spans="1:6" s="89" customFormat="1" ht="27" customHeight="1" x14ac:dyDescent="0.2">
      <c r="A83" s="162">
        <v>43719</v>
      </c>
      <c r="B83" s="190">
        <v>43</v>
      </c>
      <c r="C83" s="172" t="s">
        <v>317</v>
      </c>
      <c r="D83" s="172" t="s">
        <v>172</v>
      </c>
      <c r="E83" s="173" t="s">
        <v>236</v>
      </c>
      <c r="F83" s="182"/>
    </row>
    <row r="84" spans="1:6" s="89" customFormat="1" ht="28.5" customHeight="1" x14ac:dyDescent="0.2">
      <c r="A84" s="162">
        <v>43719</v>
      </c>
      <c r="B84" s="190">
        <v>280.5</v>
      </c>
      <c r="C84" s="172" t="s">
        <v>317</v>
      </c>
      <c r="D84" s="172" t="s">
        <v>179</v>
      </c>
      <c r="E84" s="173" t="s">
        <v>170</v>
      </c>
      <c r="F84" s="1"/>
    </row>
    <row r="85" spans="1:6" s="89" customFormat="1" ht="27.75" customHeight="1" x14ac:dyDescent="0.2">
      <c r="A85" s="162">
        <v>43720</v>
      </c>
      <c r="B85" s="190">
        <v>43</v>
      </c>
      <c r="C85" s="172" t="s">
        <v>317</v>
      </c>
      <c r="D85" s="172" t="s">
        <v>173</v>
      </c>
      <c r="E85" s="173" t="s">
        <v>170</v>
      </c>
      <c r="F85" s="1"/>
    </row>
    <row r="86" spans="1:6" s="89" customFormat="1" x14ac:dyDescent="0.2">
      <c r="A86" s="162">
        <v>43724</v>
      </c>
      <c r="B86" s="190">
        <v>619.16999999999996</v>
      </c>
      <c r="C86" s="172" t="s">
        <v>184</v>
      </c>
      <c r="D86" s="172" t="s">
        <v>232</v>
      </c>
      <c r="E86" s="173" t="s">
        <v>170</v>
      </c>
      <c r="F86" s="1"/>
    </row>
    <row r="87" spans="1:6" s="89" customFormat="1" x14ac:dyDescent="0.2">
      <c r="A87" s="162">
        <v>43724</v>
      </c>
      <c r="B87" s="190">
        <v>43</v>
      </c>
      <c r="C87" s="172" t="s">
        <v>193</v>
      </c>
      <c r="D87" s="172" t="s">
        <v>172</v>
      </c>
      <c r="E87" s="173" t="s">
        <v>170</v>
      </c>
      <c r="F87" s="1"/>
    </row>
    <row r="88" spans="1:6" s="89" customFormat="1" x14ac:dyDescent="0.2">
      <c r="A88" s="162">
        <v>43724</v>
      </c>
      <c r="B88" s="190">
        <v>43</v>
      </c>
      <c r="C88" s="172" t="s">
        <v>193</v>
      </c>
      <c r="D88" s="172" t="s">
        <v>173</v>
      </c>
      <c r="E88" s="173" t="s">
        <v>170</v>
      </c>
      <c r="F88" s="1"/>
    </row>
    <row r="89" spans="1:6" s="89" customFormat="1" ht="15.6" customHeight="1" x14ac:dyDescent="0.2">
      <c r="A89" s="152">
        <v>43731</v>
      </c>
      <c r="B89" s="191">
        <v>669.78</v>
      </c>
      <c r="C89" s="110" t="s">
        <v>195</v>
      </c>
      <c r="D89" s="110" t="s">
        <v>232</v>
      </c>
      <c r="E89" s="111" t="s">
        <v>170</v>
      </c>
      <c r="F89" s="1"/>
    </row>
    <row r="90" spans="1:6" s="89" customFormat="1" ht="16.149999999999999" customHeight="1" x14ac:dyDescent="0.2">
      <c r="A90" s="152">
        <v>43731</v>
      </c>
      <c r="B90" s="191">
        <v>69.23</v>
      </c>
      <c r="C90" s="110" t="s">
        <v>195</v>
      </c>
      <c r="D90" s="110" t="s">
        <v>277</v>
      </c>
      <c r="E90" s="111" t="s">
        <v>170</v>
      </c>
      <c r="F90" s="1"/>
    </row>
    <row r="91" spans="1:6" s="89" customFormat="1" ht="16.899999999999999" customHeight="1" x14ac:dyDescent="0.2">
      <c r="A91" s="152">
        <v>43731</v>
      </c>
      <c r="B91" s="191">
        <v>43</v>
      </c>
      <c r="C91" s="110" t="s">
        <v>195</v>
      </c>
      <c r="D91" s="110" t="s">
        <v>173</v>
      </c>
      <c r="E91" s="111" t="s">
        <v>170</v>
      </c>
      <c r="F91" s="1"/>
    </row>
    <row r="92" spans="1:6" s="89" customFormat="1" ht="29.65" customHeight="1" x14ac:dyDescent="0.2">
      <c r="A92" s="162" t="s">
        <v>196</v>
      </c>
      <c r="B92" s="190">
        <v>708.41</v>
      </c>
      <c r="C92" s="172" t="s">
        <v>197</v>
      </c>
      <c r="D92" s="172" t="s">
        <v>232</v>
      </c>
      <c r="E92" s="173" t="s">
        <v>170</v>
      </c>
      <c r="F92" s="1"/>
    </row>
    <row r="93" spans="1:6" s="89" customFormat="1" ht="28.15" customHeight="1" x14ac:dyDescent="0.2">
      <c r="A93" s="162">
        <v>43734</v>
      </c>
      <c r="B93" s="190">
        <v>63.43</v>
      </c>
      <c r="C93" s="172" t="s">
        <v>197</v>
      </c>
      <c r="D93" s="172" t="s">
        <v>172</v>
      </c>
      <c r="E93" s="173" t="s">
        <v>170</v>
      </c>
      <c r="F93" s="1"/>
    </row>
    <row r="94" spans="1:6" s="89" customFormat="1" ht="30" customHeight="1" x14ac:dyDescent="0.2">
      <c r="A94" s="162">
        <v>43734</v>
      </c>
      <c r="B94" s="190">
        <v>335.6</v>
      </c>
      <c r="C94" s="172" t="s">
        <v>197</v>
      </c>
      <c r="D94" s="172" t="s">
        <v>179</v>
      </c>
      <c r="E94" s="173" t="s">
        <v>170</v>
      </c>
      <c r="F94" s="1"/>
    </row>
    <row r="95" spans="1:6" s="89" customFormat="1" ht="28.5" customHeight="1" x14ac:dyDescent="0.2">
      <c r="A95" s="162">
        <v>43735</v>
      </c>
      <c r="B95" s="190">
        <v>185.76</v>
      </c>
      <c r="C95" s="172" t="s">
        <v>197</v>
      </c>
      <c r="D95" s="172" t="s">
        <v>278</v>
      </c>
      <c r="E95" s="173" t="s">
        <v>170</v>
      </c>
      <c r="F95" s="1"/>
    </row>
    <row r="96" spans="1:6" s="89" customFormat="1" ht="28.9" customHeight="1" x14ac:dyDescent="0.2">
      <c r="A96" s="162" t="s">
        <v>199</v>
      </c>
      <c r="B96" s="190">
        <v>482.4</v>
      </c>
      <c r="C96" s="172" t="s">
        <v>198</v>
      </c>
      <c r="D96" s="172" t="s">
        <v>171</v>
      </c>
      <c r="E96" s="173" t="s">
        <v>170</v>
      </c>
      <c r="F96" s="1"/>
    </row>
    <row r="97" spans="1:6" s="89" customFormat="1" ht="28.9" customHeight="1" x14ac:dyDescent="0.2">
      <c r="A97" s="162">
        <v>43738</v>
      </c>
      <c r="B97" s="190">
        <v>43</v>
      </c>
      <c r="C97" s="172" t="s">
        <v>198</v>
      </c>
      <c r="D97" s="172" t="s">
        <v>172</v>
      </c>
      <c r="E97" s="173" t="s">
        <v>170</v>
      </c>
      <c r="F97" s="1"/>
    </row>
    <row r="98" spans="1:6" s="89" customFormat="1" ht="27.6" customHeight="1" x14ac:dyDescent="0.2">
      <c r="A98" s="162">
        <v>43738</v>
      </c>
      <c r="B98" s="190">
        <v>246.5</v>
      </c>
      <c r="C98" s="172" t="s">
        <v>198</v>
      </c>
      <c r="D98" s="172" t="s">
        <v>179</v>
      </c>
      <c r="E98" s="173" t="s">
        <v>170</v>
      </c>
      <c r="F98" s="1"/>
    </row>
    <row r="99" spans="1:6" s="89" customFormat="1" ht="27" customHeight="1" x14ac:dyDescent="0.2">
      <c r="A99" s="162">
        <v>43739</v>
      </c>
      <c r="B99" s="190">
        <v>43</v>
      </c>
      <c r="C99" s="172" t="s">
        <v>198</v>
      </c>
      <c r="D99" s="172" t="s">
        <v>173</v>
      </c>
      <c r="E99" s="173" t="s">
        <v>170</v>
      </c>
      <c r="F99" s="1"/>
    </row>
    <row r="100" spans="1:6" s="89" customFormat="1" ht="16.5" customHeight="1" x14ac:dyDescent="0.2">
      <c r="A100" s="162">
        <v>43745</v>
      </c>
      <c r="B100" s="190">
        <v>453.81</v>
      </c>
      <c r="C100" s="172" t="s">
        <v>240</v>
      </c>
      <c r="D100" s="172" t="s">
        <v>171</v>
      </c>
      <c r="E100" s="173" t="s">
        <v>170</v>
      </c>
      <c r="F100" s="1"/>
    </row>
    <row r="101" spans="1:6" s="89" customFormat="1" ht="17.25" customHeight="1" x14ac:dyDescent="0.2">
      <c r="A101" s="162">
        <v>43745</v>
      </c>
      <c r="B101" s="190">
        <v>43</v>
      </c>
      <c r="C101" s="172" t="s">
        <v>240</v>
      </c>
      <c r="D101" s="172" t="s">
        <v>172</v>
      </c>
      <c r="E101" s="173" t="s">
        <v>170</v>
      </c>
      <c r="F101" s="1"/>
    </row>
    <row r="102" spans="1:6" s="89" customFormat="1" ht="18.75" customHeight="1" x14ac:dyDescent="0.2">
      <c r="A102" s="162">
        <v>43745</v>
      </c>
      <c r="B102" s="190">
        <v>43</v>
      </c>
      <c r="C102" s="172" t="s">
        <v>240</v>
      </c>
      <c r="D102" s="172" t="s">
        <v>173</v>
      </c>
      <c r="E102" s="173" t="s">
        <v>170</v>
      </c>
      <c r="F102" s="1"/>
    </row>
    <row r="103" spans="1:6" s="89" customFormat="1" ht="28.5" customHeight="1" x14ac:dyDescent="0.2">
      <c r="A103" s="162" t="s">
        <v>202</v>
      </c>
      <c r="B103" s="190">
        <v>591.57000000000005</v>
      </c>
      <c r="C103" s="172" t="s">
        <v>241</v>
      </c>
      <c r="D103" s="172" t="s">
        <v>232</v>
      </c>
      <c r="E103" s="173" t="s">
        <v>170</v>
      </c>
      <c r="F103" s="1"/>
    </row>
    <row r="104" spans="1:6" s="89" customFormat="1" ht="28.15" customHeight="1" x14ac:dyDescent="0.2">
      <c r="A104" s="162">
        <v>43752</v>
      </c>
      <c r="B104" s="190">
        <v>43</v>
      </c>
      <c r="C104" s="172" t="s">
        <v>241</v>
      </c>
      <c r="D104" s="172" t="s">
        <v>172</v>
      </c>
      <c r="E104" s="173" t="s">
        <v>170</v>
      </c>
      <c r="F104" s="1"/>
    </row>
    <row r="105" spans="1:6" s="89" customFormat="1" ht="30" customHeight="1" x14ac:dyDescent="0.2">
      <c r="A105" s="162" t="s">
        <v>201</v>
      </c>
      <c r="B105" s="190">
        <v>463</v>
      </c>
      <c r="C105" s="172" t="s">
        <v>241</v>
      </c>
      <c r="D105" s="172" t="s">
        <v>185</v>
      </c>
      <c r="E105" s="173" t="s">
        <v>236</v>
      </c>
      <c r="F105" s="1"/>
    </row>
    <row r="106" spans="1:6" s="89" customFormat="1" ht="31.15" customHeight="1" x14ac:dyDescent="0.2">
      <c r="A106" s="162">
        <v>43753</v>
      </c>
      <c r="B106" s="190">
        <v>41.93</v>
      </c>
      <c r="C106" s="172" t="s">
        <v>241</v>
      </c>
      <c r="D106" s="172" t="s">
        <v>200</v>
      </c>
      <c r="E106" s="173" t="s">
        <v>236</v>
      </c>
      <c r="F106" s="1"/>
    </row>
    <row r="107" spans="1:6" s="89" customFormat="1" ht="25.5" customHeight="1" x14ac:dyDescent="0.2">
      <c r="A107" s="162">
        <v>43754</v>
      </c>
      <c r="B107" s="190">
        <v>43</v>
      </c>
      <c r="C107" s="172" t="s">
        <v>241</v>
      </c>
      <c r="D107" s="172" t="s">
        <v>173</v>
      </c>
      <c r="E107" s="173" t="s">
        <v>236</v>
      </c>
      <c r="F107" s="1"/>
    </row>
    <row r="108" spans="1:6" s="89" customFormat="1" ht="16.149999999999999" customHeight="1" x14ac:dyDescent="0.2">
      <c r="A108" s="162">
        <v>43759</v>
      </c>
      <c r="B108" s="190">
        <v>586.04</v>
      </c>
      <c r="C108" s="172" t="s">
        <v>242</v>
      </c>
      <c r="D108" s="172" t="s">
        <v>232</v>
      </c>
      <c r="E108" s="173" t="s">
        <v>236</v>
      </c>
      <c r="F108" s="1"/>
    </row>
    <row r="109" spans="1:6" s="89" customFormat="1" ht="15" customHeight="1" x14ac:dyDescent="0.2">
      <c r="A109" s="162">
        <v>43759</v>
      </c>
      <c r="B109" s="190">
        <v>43</v>
      </c>
      <c r="C109" s="172" t="s">
        <v>242</v>
      </c>
      <c r="D109" s="172" t="s">
        <v>183</v>
      </c>
      <c r="E109" s="173" t="s">
        <v>236</v>
      </c>
      <c r="F109" s="1"/>
    </row>
    <row r="110" spans="1:6" s="89" customFormat="1" ht="18" customHeight="1" x14ac:dyDescent="0.2">
      <c r="A110" s="162">
        <v>43759</v>
      </c>
      <c r="B110" s="190">
        <v>43</v>
      </c>
      <c r="C110" s="172" t="s">
        <v>242</v>
      </c>
      <c r="D110" s="172" t="s">
        <v>173</v>
      </c>
      <c r="E110" s="173" t="s">
        <v>236</v>
      </c>
      <c r="F110" s="1"/>
    </row>
    <row r="111" spans="1:6" s="89" customFormat="1" ht="16.5" customHeight="1" x14ac:dyDescent="0.2">
      <c r="A111" s="162">
        <v>43769</v>
      </c>
      <c r="B111" s="190">
        <v>591.57000000000005</v>
      </c>
      <c r="C111" s="172" t="s">
        <v>203</v>
      </c>
      <c r="D111" s="172" t="s">
        <v>171</v>
      </c>
      <c r="E111" s="173" t="s">
        <v>170</v>
      </c>
      <c r="F111" s="182"/>
    </row>
    <row r="112" spans="1:6" s="89" customFormat="1" ht="15" customHeight="1" x14ac:dyDescent="0.2">
      <c r="A112" s="162">
        <v>43769</v>
      </c>
      <c r="B112" s="190">
        <v>21.5</v>
      </c>
      <c r="C112" s="172" t="s">
        <v>203</v>
      </c>
      <c r="D112" s="172" t="s">
        <v>172</v>
      </c>
      <c r="E112" s="173" t="s">
        <v>236</v>
      </c>
      <c r="F112" s="1"/>
    </row>
    <row r="113" spans="1:6" s="89" customFormat="1" ht="16.5" customHeight="1" x14ac:dyDescent="0.2">
      <c r="A113" s="162">
        <v>43769</v>
      </c>
      <c r="B113" s="190">
        <v>59.13</v>
      </c>
      <c r="C113" s="172" t="s">
        <v>203</v>
      </c>
      <c r="D113" s="172" t="s">
        <v>204</v>
      </c>
      <c r="E113" s="173" t="s">
        <v>236</v>
      </c>
      <c r="F113" s="1"/>
    </row>
    <row r="114" spans="1:6" s="89" customFormat="1" ht="25.5" x14ac:dyDescent="0.2">
      <c r="A114" s="162">
        <v>43773</v>
      </c>
      <c r="B114" s="190">
        <v>490.37</v>
      </c>
      <c r="C114" s="172" t="s">
        <v>357</v>
      </c>
      <c r="D114" s="172" t="s">
        <v>232</v>
      </c>
      <c r="E114" s="173" t="s">
        <v>170</v>
      </c>
      <c r="F114" s="182"/>
    </row>
    <row r="115" spans="1:6" s="89" customFormat="1" ht="25.5" x14ac:dyDescent="0.2">
      <c r="A115" s="162">
        <v>43773</v>
      </c>
      <c r="B115" s="190">
        <v>43</v>
      </c>
      <c r="C115" s="172" t="s">
        <v>357</v>
      </c>
      <c r="D115" s="172" t="s">
        <v>183</v>
      </c>
      <c r="E115" s="173" t="s">
        <v>236</v>
      </c>
      <c r="F115" s="1"/>
    </row>
    <row r="116" spans="1:6" s="89" customFormat="1" ht="29.25" customHeight="1" x14ac:dyDescent="0.2">
      <c r="A116" s="162">
        <v>43773</v>
      </c>
      <c r="B116" s="190">
        <v>44.72</v>
      </c>
      <c r="C116" s="172" t="s">
        <v>357</v>
      </c>
      <c r="D116" s="172" t="s">
        <v>173</v>
      </c>
      <c r="E116" s="173" t="s">
        <v>236</v>
      </c>
      <c r="F116" s="1"/>
    </row>
    <row r="117" spans="1:6" s="89" customFormat="1" ht="29.25" customHeight="1" x14ac:dyDescent="0.2">
      <c r="A117" s="162" t="s">
        <v>206</v>
      </c>
      <c r="B117" s="190">
        <v>536.37</v>
      </c>
      <c r="C117" s="172" t="s">
        <v>318</v>
      </c>
      <c r="D117" s="172" t="s">
        <v>189</v>
      </c>
      <c r="E117" s="173" t="s">
        <v>236</v>
      </c>
      <c r="F117" s="1"/>
    </row>
    <row r="118" spans="1:6" s="89" customFormat="1" ht="27" customHeight="1" x14ac:dyDescent="0.2">
      <c r="A118" s="162">
        <v>43781</v>
      </c>
      <c r="B118" s="190">
        <v>43</v>
      </c>
      <c r="C118" s="172" t="s">
        <v>318</v>
      </c>
      <c r="D118" s="172" t="s">
        <v>172</v>
      </c>
      <c r="E118" s="173" t="s">
        <v>170</v>
      </c>
      <c r="F118" s="182"/>
    </row>
    <row r="119" spans="1:6" s="89" customFormat="1" ht="27.6" customHeight="1" x14ac:dyDescent="0.2">
      <c r="A119" s="162" t="s">
        <v>206</v>
      </c>
      <c r="B119" s="190">
        <v>210</v>
      </c>
      <c r="C119" s="172" t="s">
        <v>318</v>
      </c>
      <c r="D119" s="172" t="s">
        <v>179</v>
      </c>
      <c r="E119" s="173" t="s">
        <v>236</v>
      </c>
      <c r="F119" s="1"/>
    </row>
    <row r="120" spans="1:6" s="89" customFormat="1" ht="27" customHeight="1" x14ac:dyDescent="0.2">
      <c r="A120" s="162">
        <v>43782</v>
      </c>
      <c r="B120" s="190">
        <v>43</v>
      </c>
      <c r="C120" s="172" t="s">
        <v>318</v>
      </c>
      <c r="D120" s="172" t="s">
        <v>173</v>
      </c>
      <c r="E120" s="173" t="s">
        <v>236</v>
      </c>
      <c r="F120" s="1"/>
    </row>
    <row r="121" spans="1:6" s="89" customFormat="1" ht="17.649999999999999" customHeight="1" x14ac:dyDescent="0.2">
      <c r="A121" s="162">
        <v>43787</v>
      </c>
      <c r="B121" s="190">
        <v>563.98</v>
      </c>
      <c r="C121" s="172" t="s">
        <v>184</v>
      </c>
      <c r="D121" s="172" t="s">
        <v>232</v>
      </c>
      <c r="E121" s="173" t="s">
        <v>236</v>
      </c>
      <c r="F121" s="1"/>
    </row>
    <row r="122" spans="1:6" s="89" customFormat="1" ht="18" customHeight="1" x14ac:dyDescent="0.2">
      <c r="A122" s="162">
        <v>43787</v>
      </c>
      <c r="B122" s="188">
        <v>43</v>
      </c>
      <c r="C122" s="172" t="s">
        <v>193</v>
      </c>
      <c r="D122" s="172" t="s">
        <v>183</v>
      </c>
      <c r="E122" s="173" t="s">
        <v>236</v>
      </c>
      <c r="F122" s="1"/>
    </row>
    <row r="123" spans="1:6" s="89" customFormat="1" ht="17.25" customHeight="1" x14ac:dyDescent="0.2">
      <c r="A123" s="162">
        <v>43787</v>
      </c>
      <c r="B123" s="188">
        <v>43</v>
      </c>
      <c r="C123" s="172" t="s">
        <v>193</v>
      </c>
      <c r="D123" s="172" t="s">
        <v>173</v>
      </c>
      <c r="E123" s="173" t="s">
        <v>170</v>
      </c>
      <c r="F123" s="1"/>
    </row>
    <row r="124" spans="1:6" s="89" customFormat="1" ht="30" customHeight="1" x14ac:dyDescent="0.2">
      <c r="A124" s="162" t="s">
        <v>243</v>
      </c>
      <c r="B124" s="188">
        <v>563.98</v>
      </c>
      <c r="C124" s="172" t="s">
        <v>207</v>
      </c>
      <c r="D124" s="172" t="s">
        <v>171</v>
      </c>
      <c r="E124" s="173" t="s">
        <v>236</v>
      </c>
      <c r="F124" s="1"/>
    </row>
    <row r="125" spans="1:6" ht="27" customHeight="1" x14ac:dyDescent="0.2">
      <c r="A125" s="162">
        <v>43794</v>
      </c>
      <c r="B125" s="188">
        <v>296.10000000000002</v>
      </c>
      <c r="C125" s="172" t="s">
        <v>207</v>
      </c>
      <c r="D125" s="172" t="s">
        <v>179</v>
      </c>
      <c r="E125" s="173" t="s">
        <v>170</v>
      </c>
      <c r="F125" s="64"/>
    </row>
    <row r="126" spans="1:6" ht="15.75" customHeight="1" x14ac:dyDescent="0.2">
      <c r="A126" s="162" t="s">
        <v>208</v>
      </c>
      <c r="B126" s="188">
        <v>633.87</v>
      </c>
      <c r="C126" s="172" t="s">
        <v>309</v>
      </c>
      <c r="D126" s="172" t="s">
        <v>232</v>
      </c>
      <c r="E126" s="173" t="s">
        <v>236</v>
      </c>
      <c r="F126" s="64"/>
    </row>
    <row r="127" spans="1:6" ht="15.75" customHeight="1" x14ac:dyDescent="0.2">
      <c r="A127" s="162">
        <v>43796</v>
      </c>
      <c r="B127" s="188">
        <v>43</v>
      </c>
      <c r="C127" s="172" t="s">
        <v>310</v>
      </c>
      <c r="D127" s="172" t="s">
        <v>209</v>
      </c>
      <c r="E127" s="173" t="s">
        <v>236</v>
      </c>
      <c r="F127" s="64"/>
    </row>
    <row r="128" spans="1:6" ht="19.5" customHeight="1" x14ac:dyDescent="0.2">
      <c r="A128" s="162">
        <v>43796</v>
      </c>
      <c r="B128" s="188">
        <v>347.6</v>
      </c>
      <c r="C128" s="172" t="s">
        <v>309</v>
      </c>
      <c r="D128" s="172" t="s">
        <v>218</v>
      </c>
      <c r="E128" s="173" t="s">
        <v>236</v>
      </c>
      <c r="F128" s="64"/>
    </row>
    <row r="129" spans="1:6" ht="17.25" customHeight="1" x14ac:dyDescent="0.2">
      <c r="A129" s="162">
        <v>43798</v>
      </c>
      <c r="B129" s="188">
        <v>43</v>
      </c>
      <c r="C129" s="172" t="s">
        <v>309</v>
      </c>
      <c r="D129" s="172" t="s">
        <v>173</v>
      </c>
      <c r="E129" s="173" t="s">
        <v>170</v>
      </c>
      <c r="F129" s="64"/>
    </row>
    <row r="130" spans="1:6" ht="41.25" customHeight="1" x14ac:dyDescent="0.2">
      <c r="A130" s="162" t="s">
        <v>210</v>
      </c>
      <c r="B130" s="188">
        <v>747.05</v>
      </c>
      <c r="C130" s="172" t="s">
        <v>324</v>
      </c>
      <c r="D130" s="172" t="s">
        <v>232</v>
      </c>
      <c r="E130" s="173" t="s">
        <v>236</v>
      </c>
      <c r="F130" s="48"/>
    </row>
    <row r="131" spans="1:6" ht="40.5" customHeight="1" x14ac:dyDescent="0.2">
      <c r="A131" s="162" t="s">
        <v>212</v>
      </c>
      <c r="B131" s="188">
        <v>1079.5</v>
      </c>
      <c r="C131" s="172" t="s">
        <v>324</v>
      </c>
      <c r="D131" s="172" t="s">
        <v>211</v>
      </c>
      <c r="E131" s="173" t="s">
        <v>236</v>
      </c>
      <c r="F131" s="48"/>
    </row>
    <row r="132" spans="1:6" ht="41.25" customHeight="1" x14ac:dyDescent="0.2">
      <c r="A132" s="162">
        <v>43805</v>
      </c>
      <c r="B132" s="188">
        <v>43</v>
      </c>
      <c r="C132" s="172" t="s">
        <v>324</v>
      </c>
      <c r="D132" s="172" t="s">
        <v>173</v>
      </c>
      <c r="E132" s="173" t="s">
        <v>170</v>
      </c>
      <c r="F132" s="48"/>
    </row>
    <row r="133" spans="1:6" ht="30.75" customHeight="1" x14ac:dyDescent="0.2">
      <c r="A133" s="162" t="s">
        <v>215</v>
      </c>
      <c r="B133" s="188">
        <v>563.98</v>
      </c>
      <c r="C133" s="172" t="s">
        <v>244</v>
      </c>
      <c r="D133" s="172" t="s">
        <v>171</v>
      </c>
      <c r="E133" s="173" t="s">
        <v>236</v>
      </c>
      <c r="F133" s="48"/>
    </row>
    <row r="134" spans="1:6" ht="29.25" customHeight="1" x14ac:dyDescent="0.2">
      <c r="A134" s="162">
        <v>43808</v>
      </c>
      <c r="B134" s="188">
        <v>43</v>
      </c>
      <c r="C134" s="172" t="s">
        <v>244</v>
      </c>
      <c r="D134" s="172" t="s">
        <v>213</v>
      </c>
      <c r="E134" s="173" t="s">
        <v>236</v>
      </c>
      <c r="F134" s="48"/>
    </row>
    <row r="135" spans="1:6" ht="31.5" customHeight="1" x14ac:dyDescent="0.2">
      <c r="A135" s="162" t="s">
        <v>216</v>
      </c>
      <c r="B135" s="188">
        <v>480</v>
      </c>
      <c r="C135" s="172" t="s">
        <v>244</v>
      </c>
      <c r="D135" s="172" t="s">
        <v>214</v>
      </c>
      <c r="E135" s="173" t="s">
        <v>236</v>
      </c>
      <c r="F135" s="48"/>
    </row>
    <row r="136" spans="1:6" ht="30" customHeight="1" x14ac:dyDescent="0.2">
      <c r="A136" s="162">
        <v>43810</v>
      </c>
      <c r="B136" s="188">
        <v>43</v>
      </c>
      <c r="C136" s="172" t="s">
        <v>244</v>
      </c>
      <c r="D136" s="172" t="s">
        <v>173</v>
      </c>
      <c r="E136" s="173" t="s">
        <v>236</v>
      </c>
      <c r="F136" s="48"/>
    </row>
    <row r="137" spans="1:6" ht="15" customHeight="1" x14ac:dyDescent="0.2">
      <c r="A137" s="162">
        <v>43811</v>
      </c>
      <c r="B137" s="188">
        <v>482.4</v>
      </c>
      <c r="C137" s="172" t="s">
        <v>217</v>
      </c>
      <c r="D137" s="172" t="s">
        <v>171</v>
      </c>
      <c r="E137" s="173" t="s">
        <v>170</v>
      </c>
      <c r="F137" s="48"/>
    </row>
    <row r="138" spans="1:6" ht="16.5" customHeight="1" x14ac:dyDescent="0.2">
      <c r="A138" s="162">
        <v>43811</v>
      </c>
      <c r="B138" s="188">
        <v>43</v>
      </c>
      <c r="C138" s="172" t="s">
        <v>217</v>
      </c>
      <c r="D138" s="172" t="s">
        <v>172</v>
      </c>
      <c r="E138" s="173" t="s">
        <v>236</v>
      </c>
      <c r="F138" s="48"/>
    </row>
    <row r="139" spans="1:6" ht="51.75" customHeight="1" x14ac:dyDescent="0.2">
      <c r="A139" s="162">
        <v>43815</v>
      </c>
      <c r="B139" s="188">
        <v>554.77</v>
      </c>
      <c r="C139" s="172" t="s">
        <v>322</v>
      </c>
      <c r="D139" s="172" t="s">
        <v>219</v>
      </c>
      <c r="E139" s="173" t="s">
        <v>236</v>
      </c>
      <c r="F139" s="48"/>
    </row>
    <row r="140" spans="1:6" ht="51" customHeight="1" x14ac:dyDescent="0.2">
      <c r="A140" s="162">
        <v>43815</v>
      </c>
      <c r="B140" s="188">
        <v>43</v>
      </c>
      <c r="C140" s="172" t="s">
        <v>322</v>
      </c>
      <c r="D140" s="172" t="s">
        <v>172</v>
      </c>
      <c r="E140" s="173" t="s">
        <v>170</v>
      </c>
      <c r="F140" s="48"/>
    </row>
    <row r="141" spans="1:6" ht="57" customHeight="1" x14ac:dyDescent="0.2">
      <c r="A141" s="162">
        <v>43815</v>
      </c>
      <c r="B141" s="188">
        <v>206</v>
      </c>
      <c r="C141" s="172" t="s">
        <v>322</v>
      </c>
      <c r="D141" s="172" t="s">
        <v>220</v>
      </c>
      <c r="E141" s="173" t="s">
        <v>236</v>
      </c>
      <c r="F141" s="48"/>
    </row>
    <row r="142" spans="1:6" ht="53.25" customHeight="1" x14ac:dyDescent="0.2">
      <c r="A142" s="162">
        <v>43816</v>
      </c>
      <c r="B142" s="188">
        <v>43</v>
      </c>
      <c r="C142" s="172" t="s">
        <v>322</v>
      </c>
      <c r="D142" s="172" t="s">
        <v>173</v>
      </c>
      <c r="E142" s="173" t="s">
        <v>236</v>
      </c>
      <c r="F142" s="48"/>
    </row>
    <row r="143" spans="1:6" ht="52.5" customHeight="1" x14ac:dyDescent="0.2">
      <c r="A143" s="162">
        <v>43816</v>
      </c>
      <c r="B143" s="188">
        <v>334.6</v>
      </c>
      <c r="C143" s="172" t="s">
        <v>322</v>
      </c>
      <c r="D143" s="172" t="s">
        <v>221</v>
      </c>
      <c r="E143" s="173" t="s">
        <v>229</v>
      </c>
      <c r="F143" s="48"/>
    </row>
    <row r="144" spans="1:6" ht="16.5" customHeight="1" x14ac:dyDescent="0.2">
      <c r="A144" s="162">
        <v>43844</v>
      </c>
      <c r="B144" s="188">
        <v>696.44</v>
      </c>
      <c r="C144" s="172" t="s">
        <v>261</v>
      </c>
      <c r="D144" s="172" t="s">
        <v>232</v>
      </c>
      <c r="E144" s="173" t="s">
        <v>170</v>
      </c>
      <c r="F144" s="48"/>
    </row>
    <row r="145" spans="1:6" ht="16.5" customHeight="1" x14ac:dyDescent="0.2">
      <c r="A145" s="162">
        <v>43844</v>
      </c>
      <c r="B145" s="188">
        <v>43</v>
      </c>
      <c r="C145" s="172" t="s">
        <v>261</v>
      </c>
      <c r="D145" s="172" t="s">
        <v>294</v>
      </c>
      <c r="E145" s="173" t="s">
        <v>170</v>
      </c>
      <c r="F145" s="48"/>
    </row>
    <row r="146" spans="1:6" ht="15.75" customHeight="1" x14ac:dyDescent="0.2">
      <c r="A146" s="162">
        <v>43844</v>
      </c>
      <c r="B146" s="166">
        <v>43</v>
      </c>
      <c r="C146" s="172" t="s">
        <v>261</v>
      </c>
      <c r="D146" s="172" t="s">
        <v>204</v>
      </c>
      <c r="E146" s="173" t="s">
        <v>236</v>
      </c>
      <c r="F146" s="29"/>
    </row>
    <row r="147" spans="1:6" ht="20.25" customHeight="1" x14ac:dyDescent="0.2">
      <c r="A147" s="162"/>
      <c r="B147" s="166"/>
      <c r="C147" s="172"/>
      <c r="D147" s="172"/>
      <c r="E147" s="173"/>
      <c r="F147" s="29"/>
    </row>
    <row r="148" spans="1:6" ht="20.25" customHeight="1" x14ac:dyDescent="0.2">
      <c r="A148" s="152"/>
      <c r="B148" s="165"/>
      <c r="C148" s="110"/>
      <c r="D148" s="110"/>
      <c r="E148" s="111"/>
      <c r="F148" s="29"/>
    </row>
    <row r="149" spans="1:6" ht="27" customHeight="1" x14ac:dyDescent="0.2">
      <c r="A149" s="125" t="s">
        <v>154</v>
      </c>
      <c r="B149" s="214">
        <f>SUM(B28:B148)</f>
        <v>31821.729999999992</v>
      </c>
      <c r="C149" s="126" t="str">
        <f>IF(SUBTOTAL(3,B28:B148)=SUBTOTAL(103,B28:B148),'Summary and sign-off'!$A$47,'Summary and sign-off'!$A$48)</f>
        <v>Check - there are no hidden rows with data</v>
      </c>
      <c r="D149" s="205" t="str">
        <f>IF('Summary and sign-off'!F55='Summary and sign-off'!F53,'Summary and sign-off'!A50,'Summary and sign-off'!A49)</f>
        <v>Check - each entry provides sufficient information</v>
      </c>
      <c r="E149" s="205"/>
      <c r="F149" s="51"/>
    </row>
    <row r="150" spans="1:6" s="89" customFormat="1" hidden="1" x14ac:dyDescent="0.2">
      <c r="A150" s="29"/>
      <c r="B150" s="154"/>
      <c r="C150" s="29"/>
      <c r="D150" s="29"/>
      <c r="E150" s="29"/>
      <c r="F150" s="1"/>
    </row>
    <row r="151" spans="1:6" s="89" customFormat="1" ht="15.75" x14ac:dyDescent="0.2">
      <c r="A151" s="200" t="s">
        <v>44</v>
      </c>
      <c r="B151" s="200"/>
      <c r="C151" s="200"/>
      <c r="D151" s="200"/>
      <c r="E151" s="200"/>
      <c r="F151" s="1"/>
    </row>
    <row r="152" spans="1:6" s="89" customFormat="1" ht="25.5" x14ac:dyDescent="0.2">
      <c r="A152" s="37" t="s">
        <v>49</v>
      </c>
      <c r="B152" s="153" t="s">
        <v>31</v>
      </c>
      <c r="C152" s="37" t="s">
        <v>147</v>
      </c>
      <c r="D152" s="37" t="s">
        <v>88</v>
      </c>
      <c r="E152" s="37" t="s">
        <v>76</v>
      </c>
      <c r="F152" s="1"/>
    </row>
    <row r="153" spans="1:6" s="89" customFormat="1" ht="18.75" customHeight="1" x14ac:dyDescent="0.2">
      <c r="A153" s="162">
        <v>43675</v>
      </c>
      <c r="B153" s="188">
        <v>53</v>
      </c>
      <c r="C153" s="170" t="s">
        <v>184</v>
      </c>
      <c r="D153" s="170" t="s">
        <v>251</v>
      </c>
      <c r="E153" s="171" t="s">
        <v>252</v>
      </c>
      <c r="F153" s="1"/>
    </row>
    <row r="154" spans="1:6" s="89" customFormat="1" ht="27.75" customHeight="1" x14ac:dyDescent="0.2">
      <c r="A154" s="162">
        <v>43676</v>
      </c>
      <c r="B154" s="188">
        <v>53</v>
      </c>
      <c r="C154" s="170" t="s">
        <v>230</v>
      </c>
      <c r="D154" s="170" t="s">
        <v>251</v>
      </c>
      <c r="E154" s="171" t="s">
        <v>252</v>
      </c>
      <c r="F154" s="1"/>
    </row>
    <row r="155" spans="1:6" s="89" customFormat="1" ht="19.149999999999999" customHeight="1" x14ac:dyDescent="0.2">
      <c r="A155" s="162">
        <v>43682</v>
      </c>
      <c r="B155" s="188">
        <v>53</v>
      </c>
      <c r="C155" s="170" t="s">
        <v>253</v>
      </c>
      <c r="D155" s="170" t="s">
        <v>251</v>
      </c>
      <c r="E155" s="171" t="s">
        <v>252</v>
      </c>
      <c r="F155" s="1"/>
    </row>
    <row r="156" spans="1:6" s="89" customFormat="1" ht="29.65" customHeight="1" x14ac:dyDescent="0.2">
      <c r="A156" s="162">
        <v>43704</v>
      </c>
      <c r="B156" s="188">
        <v>53</v>
      </c>
      <c r="C156" s="170" t="s">
        <v>323</v>
      </c>
      <c r="D156" s="170" t="s">
        <v>251</v>
      </c>
      <c r="E156" s="171" t="s">
        <v>252</v>
      </c>
      <c r="F156" s="1"/>
    </row>
    <row r="157" spans="1:6" s="89" customFormat="1" ht="19.149999999999999" customHeight="1" x14ac:dyDescent="0.2">
      <c r="A157" s="162">
        <v>43717</v>
      </c>
      <c r="B157" s="188">
        <v>54</v>
      </c>
      <c r="C157" s="161" t="s">
        <v>184</v>
      </c>
      <c r="D157" s="170" t="s">
        <v>251</v>
      </c>
      <c r="E157" s="171" t="s">
        <v>252</v>
      </c>
      <c r="F157" s="1"/>
    </row>
    <row r="158" spans="1:6" ht="28.5" customHeight="1" x14ac:dyDescent="0.2">
      <c r="A158" s="162">
        <v>43719</v>
      </c>
      <c r="B158" s="188">
        <v>99</v>
      </c>
      <c r="C158" s="170" t="s">
        <v>317</v>
      </c>
      <c r="D158" s="170" t="s">
        <v>356</v>
      </c>
      <c r="E158" s="171" t="s">
        <v>252</v>
      </c>
      <c r="F158" s="48"/>
    </row>
    <row r="159" spans="1:6" ht="28.5" customHeight="1" x14ac:dyDescent="0.2">
      <c r="A159" s="162">
        <v>43738</v>
      </c>
      <c r="B159" s="166">
        <v>123.7</v>
      </c>
      <c r="C159" s="178" t="s">
        <v>198</v>
      </c>
      <c r="D159" s="178" t="s">
        <v>356</v>
      </c>
      <c r="E159" s="174" t="s">
        <v>252</v>
      </c>
      <c r="F159" s="48"/>
    </row>
    <row r="160" spans="1:6" ht="21" customHeight="1" x14ac:dyDescent="0.2">
      <c r="A160" s="162">
        <v>43769</v>
      </c>
      <c r="B160" s="166">
        <v>21</v>
      </c>
      <c r="C160" s="172" t="s">
        <v>203</v>
      </c>
      <c r="D160" s="178" t="s">
        <v>355</v>
      </c>
      <c r="E160" s="174" t="s">
        <v>252</v>
      </c>
      <c r="F160" s="48"/>
    </row>
    <row r="161" spans="1:6" ht="28.9" customHeight="1" x14ac:dyDescent="0.2">
      <c r="A161" s="162">
        <v>43773</v>
      </c>
      <c r="B161" s="188">
        <v>54</v>
      </c>
      <c r="C161" s="170" t="s">
        <v>205</v>
      </c>
      <c r="D161" s="170" t="s">
        <v>251</v>
      </c>
      <c r="E161" s="171" t="s">
        <v>252</v>
      </c>
      <c r="F161" s="48"/>
    </row>
    <row r="162" spans="1:6" ht="19.5" customHeight="1" x14ac:dyDescent="0.2">
      <c r="A162" s="162">
        <v>43782</v>
      </c>
      <c r="B162" s="188">
        <v>16.77</v>
      </c>
      <c r="C162" s="170" t="s">
        <v>319</v>
      </c>
      <c r="D162" s="170" t="s">
        <v>282</v>
      </c>
      <c r="E162" s="171" t="s">
        <v>170</v>
      </c>
      <c r="F162" s="48"/>
    </row>
    <row r="163" spans="1:6" ht="18" customHeight="1" x14ac:dyDescent="0.2">
      <c r="A163" s="162">
        <v>43787</v>
      </c>
      <c r="B163" s="168">
        <v>54</v>
      </c>
      <c r="C163" s="170" t="s">
        <v>184</v>
      </c>
      <c r="D163" s="170" t="s">
        <v>251</v>
      </c>
      <c r="E163" s="171" t="s">
        <v>252</v>
      </c>
      <c r="F163" s="29"/>
    </row>
    <row r="164" spans="1:6" ht="18" customHeight="1" x14ac:dyDescent="0.2">
      <c r="A164" s="162">
        <v>43781</v>
      </c>
      <c r="B164" s="168">
        <v>69.88</v>
      </c>
      <c r="C164" s="170" t="s">
        <v>354</v>
      </c>
      <c r="D164" s="170" t="s">
        <v>292</v>
      </c>
      <c r="E164" s="171" t="s">
        <v>252</v>
      </c>
      <c r="F164" s="28"/>
    </row>
    <row r="165" spans="1:6" ht="18" customHeight="1" x14ac:dyDescent="0.2">
      <c r="A165" s="162">
        <v>43781</v>
      </c>
      <c r="B165" s="168">
        <v>63</v>
      </c>
      <c r="C165" s="170" t="s">
        <v>354</v>
      </c>
      <c r="D165" s="170" t="s">
        <v>293</v>
      </c>
      <c r="E165" s="171" t="s">
        <v>252</v>
      </c>
      <c r="F165" s="29"/>
    </row>
    <row r="166" spans="1:6" ht="18" customHeight="1" x14ac:dyDescent="0.2">
      <c r="A166" s="162">
        <v>43788</v>
      </c>
      <c r="B166" s="168">
        <v>28.6</v>
      </c>
      <c r="C166" s="170" t="s">
        <v>289</v>
      </c>
      <c r="D166" s="170" t="s">
        <v>283</v>
      </c>
      <c r="E166" s="171" t="s">
        <v>252</v>
      </c>
      <c r="F166" s="29"/>
    </row>
    <row r="167" spans="1:6" ht="18" customHeight="1" x14ac:dyDescent="0.2">
      <c r="A167" s="162">
        <v>43788</v>
      </c>
      <c r="B167" s="168">
        <v>69.66</v>
      </c>
      <c r="C167" s="170" t="s">
        <v>289</v>
      </c>
      <c r="D167" s="170" t="s">
        <v>288</v>
      </c>
      <c r="E167" s="171" t="s">
        <v>252</v>
      </c>
      <c r="F167" s="29"/>
    </row>
    <row r="168" spans="1:6" ht="18" customHeight="1" x14ac:dyDescent="0.2">
      <c r="A168" s="162">
        <v>43789</v>
      </c>
      <c r="B168" s="168">
        <v>67.73</v>
      </c>
      <c r="C168" s="170" t="s">
        <v>290</v>
      </c>
      <c r="D168" s="170" t="s">
        <v>285</v>
      </c>
      <c r="E168" s="171" t="s">
        <v>252</v>
      </c>
      <c r="F168" s="29"/>
    </row>
    <row r="169" spans="1:6" ht="18" customHeight="1" x14ac:dyDescent="0.2">
      <c r="A169" s="162">
        <v>43789</v>
      </c>
      <c r="B169" s="168">
        <v>82.56</v>
      </c>
      <c r="C169" s="170" t="s">
        <v>287</v>
      </c>
      <c r="D169" s="170" t="s">
        <v>286</v>
      </c>
      <c r="E169" s="171" t="s">
        <v>252</v>
      </c>
      <c r="F169" s="29"/>
    </row>
    <row r="170" spans="1:6" ht="18" customHeight="1" x14ac:dyDescent="0.2">
      <c r="A170" s="162">
        <v>43790</v>
      </c>
      <c r="B170" s="168">
        <v>129</v>
      </c>
      <c r="C170" s="170" t="s">
        <v>291</v>
      </c>
      <c r="D170" s="170" t="s">
        <v>284</v>
      </c>
      <c r="E170" s="171" t="s">
        <v>252</v>
      </c>
      <c r="F170" s="29"/>
    </row>
    <row r="171" spans="1:6" ht="18" customHeight="1" x14ac:dyDescent="0.2">
      <c r="A171" s="162">
        <v>43810</v>
      </c>
      <c r="B171" s="168">
        <v>25.5</v>
      </c>
      <c r="C171" s="170" t="s">
        <v>260</v>
      </c>
      <c r="D171" s="170" t="s">
        <v>251</v>
      </c>
      <c r="E171" s="171" t="s">
        <v>252</v>
      </c>
      <c r="F171" s="29"/>
    </row>
    <row r="172" spans="1:6" ht="12.75" customHeight="1" x14ac:dyDescent="0.2">
      <c r="A172" s="162">
        <v>43816</v>
      </c>
      <c r="B172" s="168">
        <v>17.850000000000001</v>
      </c>
      <c r="C172" s="170" t="s">
        <v>330</v>
      </c>
      <c r="D172" s="170" t="s">
        <v>331</v>
      </c>
      <c r="E172" s="171" t="s">
        <v>170</v>
      </c>
      <c r="F172" s="29"/>
    </row>
    <row r="173" spans="1:6" ht="18" customHeight="1" x14ac:dyDescent="0.2">
      <c r="A173" s="162" t="s">
        <v>325</v>
      </c>
      <c r="B173" s="168">
        <v>243.2</v>
      </c>
      <c r="C173" s="170" t="s">
        <v>348</v>
      </c>
      <c r="D173" s="170" t="s">
        <v>326</v>
      </c>
      <c r="E173" s="171" t="s">
        <v>170</v>
      </c>
      <c r="F173" s="29"/>
    </row>
    <row r="174" spans="1:6" ht="18" customHeight="1" x14ac:dyDescent="0.2">
      <c r="A174" s="162" t="s">
        <v>327</v>
      </c>
      <c r="B174" s="168">
        <v>211.3</v>
      </c>
      <c r="C174" s="170" t="s">
        <v>349</v>
      </c>
      <c r="D174" s="170" t="s">
        <v>326</v>
      </c>
      <c r="E174" s="171" t="s">
        <v>170</v>
      </c>
      <c r="F174" s="29"/>
    </row>
    <row r="175" spans="1:6" ht="18" customHeight="1" x14ac:dyDescent="0.2">
      <c r="A175" s="162" t="s">
        <v>350</v>
      </c>
      <c r="B175" s="168">
        <v>193.2</v>
      </c>
      <c r="C175" s="170" t="s">
        <v>351</v>
      </c>
      <c r="D175" s="170" t="s">
        <v>326</v>
      </c>
      <c r="E175" s="171" t="s">
        <v>170</v>
      </c>
      <c r="F175" s="29"/>
    </row>
    <row r="176" spans="1:6" ht="18" customHeight="1" x14ac:dyDescent="0.2">
      <c r="A176" s="162" t="s">
        <v>328</v>
      </c>
      <c r="B176" s="168">
        <v>502.9</v>
      </c>
      <c r="C176" s="170" t="s">
        <v>358</v>
      </c>
      <c r="D176" s="170" t="s">
        <v>326</v>
      </c>
      <c r="E176" s="171" t="s">
        <v>170</v>
      </c>
      <c r="F176" s="29"/>
    </row>
    <row r="177" spans="1:6" ht="18" customHeight="1" x14ac:dyDescent="0.2">
      <c r="A177" s="162" t="s">
        <v>329</v>
      </c>
      <c r="B177" s="168">
        <v>274.85000000000002</v>
      </c>
      <c r="C177" s="170" t="s">
        <v>349</v>
      </c>
      <c r="D177" s="170" t="s">
        <v>326</v>
      </c>
      <c r="E177" s="171" t="s">
        <v>170</v>
      </c>
      <c r="F177" s="29"/>
    </row>
    <row r="178" spans="1:6" ht="18" customHeight="1" x14ac:dyDescent="0.2">
      <c r="A178" s="162" t="s">
        <v>340</v>
      </c>
      <c r="B178" s="168">
        <v>62.1</v>
      </c>
      <c r="C178" s="170" t="s">
        <v>352</v>
      </c>
      <c r="D178" s="170" t="s">
        <v>326</v>
      </c>
      <c r="E178" s="171" t="s">
        <v>170</v>
      </c>
      <c r="F178" s="29"/>
    </row>
    <row r="179" spans="1:6" ht="18" customHeight="1" x14ac:dyDescent="0.2">
      <c r="A179" s="162" t="s">
        <v>353</v>
      </c>
      <c r="B179" s="168">
        <v>55.2</v>
      </c>
      <c r="C179" s="170" t="s">
        <v>339</v>
      </c>
      <c r="D179" s="170" t="s">
        <v>326</v>
      </c>
      <c r="E179" s="171" t="s">
        <v>170</v>
      </c>
      <c r="F179" s="29"/>
    </row>
    <row r="180" spans="1:6" ht="18" customHeight="1" x14ac:dyDescent="0.2">
      <c r="A180" s="184">
        <v>43840</v>
      </c>
      <c r="B180" s="192">
        <v>10</v>
      </c>
      <c r="C180" s="178" t="s">
        <v>336</v>
      </c>
      <c r="D180" s="178" t="s">
        <v>337</v>
      </c>
      <c r="E180" s="174" t="s">
        <v>170</v>
      </c>
      <c r="F180" s="29"/>
    </row>
    <row r="181" spans="1:6" ht="18" customHeight="1" x14ac:dyDescent="0.2">
      <c r="A181" s="162"/>
      <c r="B181" s="168"/>
      <c r="C181" s="170"/>
      <c r="D181" s="170"/>
      <c r="E181" s="171"/>
      <c r="F181" s="29"/>
    </row>
    <row r="182" spans="1:6" ht="18" customHeight="1" x14ac:dyDescent="0.2">
      <c r="A182" s="162"/>
      <c r="B182" s="168"/>
      <c r="C182" s="170"/>
      <c r="D182" s="170"/>
      <c r="E182" s="171"/>
      <c r="F182" s="29"/>
    </row>
    <row r="183" spans="1:6" ht="34.5" customHeight="1" x14ac:dyDescent="0.2">
      <c r="A183" s="162"/>
      <c r="B183" s="168"/>
      <c r="C183" s="170"/>
      <c r="D183" s="170"/>
      <c r="E183" s="171"/>
      <c r="F183" s="28"/>
    </row>
    <row r="184" spans="1:6" ht="27.75" customHeight="1" x14ac:dyDescent="0.2">
      <c r="A184" s="216" t="s">
        <v>368</v>
      </c>
      <c r="B184" s="214">
        <f>SUM(B153:B183)</f>
        <v>2740.9999999999995</v>
      </c>
      <c r="C184" s="217" t="s">
        <v>138</v>
      </c>
      <c r="D184" s="205" t="s">
        <v>139</v>
      </c>
      <c r="E184" s="205"/>
      <c r="F184" s="215"/>
    </row>
    <row r="185" spans="1:6" x14ac:dyDescent="0.2">
      <c r="A185" s="29"/>
      <c r="B185" s="155"/>
      <c r="C185" s="24"/>
      <c r="D185" s="29"/>
      <c r="E185" s="29"/>
      <c r="F185" s="29"/>
    </row>
    <row r="186" spans="1:6" ht="12.6" customHeight="1" x14ac:dyDescent="0.2">
      <c r="A186" s="52" t="s">
        <v>1</v>
      </c>
      <c r="B186" s="214">
        <f>B24+B149+B184</f>
        <v>41643.249999999993</v>
      </c>
      <c r="C186" s="53"/>
      <c r="D186" s="53"/>
      <c r="E186" s="53"/>
      <c r="F186" s="29"/>
    </row>
    <row r="187" spans="1:6" ht="13.15" customHeight="1" x14ac:dyDescent="0.2">
      <c r="A187" s="29"/>
      <c r="B187" s="154"/>
      <c r="C187" s="29"/>
      <c r="D187" s="29"/>
      <c r="E187" s="29"/>
      <c r="F187" s="29"/>
    </row>
    <row r="188" spans="1:6" x14ac:dyDescent="0.2">
      <c r="A188" s="54" t="s">
        <v>8</v>
      </c>
      <c r="B188" s="156"/>
      <c r="C188" s="28"/>
      <c r="D188" s="28"/>
      <c r="E188" s="28"/>
      <c r="F188" s="48"/>
    </row>
    <row r="189" spans="1:6" x14ac:dyDescent="0.2">
      <c r="A189" s="25" t="s">
        <v>50</v>
      </c>
      <c r="B189" s="157"/>
      <c r="C189" s="55"/>
      <c r="D189" s="34"/>
      <c r="E189" s="34"/>
      <c r="F189" s="29"/>
    </row>
    <row r="190" spans="1:6" ht="13.15" customHeight="1" x14ac:dyDescent="0.2">
      <c r="A190" s="33" t="s">
        <v>155</v>
      </c>
      <c r="B190" s="155"/>
      <c r="C190" s="34"/>
      <c r="D190" s="29"/>
      <c r="E190" s="34"/>
      <c r="F190" s="29"/>
    </row>
    <row r="191" spans="1:6" x14ac:dyDescent="0.2">
      <c r="A191" s="33" t="s">
        <v>149</v>
      </c>
      <c r="B191" s="158"/>
      <c r="C191" s="34"/>
      <c r="D191" s="34"/>
      <c r="E191" s="56"/>
      <c r="F191" s="48"/>
    </row>
    <row r="192" spans="1:6" x14ac:dyDescent="0.2">
      <c r="A192" s="25" t="s">
        <v>156</v>
      </c>
      <c r="B192" s="156"/>
      <c r="C192" s="28"/>
      <c r="D192" s="28"/>
      <c r="E192" s="28"/>
      <c r="F192" s="48"/>
    </row>
    <row r="193" spans="1:6" x14ac:dyDescent="0.2">
      <c r="A193" s="33" t="s">
        <v>148</v>
      </c>
      <c r="B193" s="155"/>
      <c r="C193" s="34"/>
      <c r="D193" s="29"/>
      <c r="E193" s="34"/>
      <c r="F193" s="48"/>
    </row>
    <row r="194" spans="1:6" hidden="1" x14ac:dyDescent="0.2">
      <c r="A194" s="33" t="s">
        <v>152</v>
      </c>
      <c r="B194" s="158"/>
      <c r="C194" s="34"/>
      <c r="D194" s="34"/>
      <c r="E194" s="56"/>
      <c r="F194" s="48"/>
    </row>
    <row r="195" spans="1:6" hidden="1" x14ac:dyDescent="0.2">
      <c r="A195" s="38" t="s">
        <v>164</v>
      </c>
      <c r="B195" s="169"/>
      <c r="C195" s="38"/>
      <c r="D195" s="38"/>
      <c r="E195" s="56"/>
    </row>
    <row r="196" spans="1:6" hidden="1" x14ac:dyDescent="0.2">
      <c r="A196" s="42"/>
      <c r="B196" s="155"/>
      <c r="C196" s="29"/>
      <c r="D196" s="29"/>
      <c r="E196" s="48"/>
    </row>
    <row r="197" spans="1:6" hidden="1" x14ac:dyDescent="0.2">
      <c r="A197" s="42"/>
      <c r="B197" s="155"/>
      <c r="C197" s="29"/>
      <c r="D197" s="29"/>
      <c r="E197" s="48"/>
    </row>
    <row r="198" spans="1:6" hidden="1" x14ac:dyDescent="0.2"/>
    <row r="199" spans="1:6" ht="12.75" hidden="1" customHeight="1" x14ac:dyDescent="0.2"/>
    <row r="200" spans="1:6" hidden="1" x14ac:dyDescent="0.2"/>
    <row r="201" spans="1:6" hidden="1" x14ac:dyDescent="0.2"/>
    <row r="202" spans="1:6" hidden="1" x14ac:dyDescent="0.2">
      <c r="F202" s="48"/>
    </row>
    <row r="203" spans="1:6" hidden="1" x14ac:dyDescent="0.2">
      <c r="F203" s="48"/>
    </row>
    <row r="204" spans="1:6" hidden="1" x14ac:dyDescent="0.2">
      <c r="F204" s="48"/>
    </row>
    <row r="205" spans="1:6" hidden="1" x14ac:dyDescent="0.2">
      <c r="A205" s="57"/>
      <c r="B205" s="159"/>
      <c r="C205" s="48"/>
      <c r="D205" s="48"/>
      <c r="E205" s="48"/>
      <c r="F205" s="48"/>
    </row>
    <row r="206" spans="1:6" hidden="1" x14ac:dyDescent="0.2">
      <c r="A206" s="57"/>
      <c r="B206" s="159"/>
      <c r="C206" s="48"/>
      <c r="D206" s="48"/>
      <c r="E206" s="48"/>
      <c r="F206" s="48"/>
    </row>
    <row r="207" spans="1:6" hidden="1" x14ac:dyDescent="0.2">
      <c r="A207" s="57"/>
      <c r="B207" s="159"/>
      <c r="C207" s="48"/>
      <c r="D207" s="48"/>
      <c r="E207" s="48"/>
    </row>
    <row r="208" spans="1:6" hidden="1" x14ac:dyDescent="0.2">
      <c r="A208" s="57"/>
      <c r="B208" s="159"/>
      <c r="C208" s="48"/>
      <c r="D208" s="48"/>
      <c r="E208" s="48"/>
    </row>
    <row r="209" spans="1:5" hidden="1" x14ac:dyDescent="0.2">
      <c r="A209" s="57"/>
      <c r="B209" s="159"/>
      <c r="C209" s="48"/>
      <c r="D209" s="48"/>
      <c r="E209" s="48"/>
    </row>
    <row r="210" spans="1:5" hidden="1" x14ac:dyDescent="0.2"/>
    <row r="211" spans="1:5" hidden="1" x14ac:dyDescent="0.2"/>
    <row r="212" spans="1:5" hidden="1" x14ac:dyDescent="0.2"/>
    <row r="213" spans="1:5" hidden="1" x14ac:dyDescent="0.2"/>
    <row r="214" spans="1:5" x14ac:dyDescent="0.2"/>
    <row r="215" spans="1:5" x14ac:dyDescent="0.2"/>
    <row r="216" spans="1:5" hidden="1" x14ac:dyDescent="0.2"/>
    <row r="217" spans="1:5" hidden="1" x14ac:dyDescent="0.2"/>
    <row r="218" spans="1:5" hidden="1" x14ac:dyDescent="0.2"/>
    <row r="219" spans="1:5" x14ac:dyDescent="0.2"/>
    <row r="220" spans="1:5" x14ac:dyDescent="0.2"/>
    <row r="221" spans="1:5" x14ac:dyDescent="0.2"/>
    <row r="222" spans="1:5" x14ac:dyDescent="0.2"/>
    <row r="223" spans="1:5" x14ac:dyDescent="0.2"/>
    <row r="224" spans="1:5"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sheetData>
  <sheetProtection formatCells="0" formatRows="0" insertColumns="0" insertRows="0" deleteRows="0"/>
  <mergeCells count="15">
    <mergeCell ref="D184:E184"/>
    <mergeCell ref="B7:E7"/>
    <mergeCell ref="B5:E5"/>
    <mergeCell ref="A1:E1"/>
    <mergeCell ref="A26:E26"/>
    <mergeCell ref="A151:E151"/>
    <mergeCell ref="B2:E2"/>
    <mergeCell ref="B3:E3"/>
    <mergeCell ref="B4:E4"/>
    <mergeCell ref="A8:E8"/>
    <mergeCell ref="A9:E9"/>
    <mergeCell ref="B6:E6"/>
    <mergeCell ref="D24:E24"/>
    <mergeCell ref="D149:E149"/>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8:A148 A153:A184 A12:A23">
      <formula1>$B$4</formula1>
      <formula2>$B$5</formula2>
    </dataValidation>
    <dataValidation allowBlank="1" showInputMessage="1" showErrorMessage="1" prompt="Insert additional rows as needed:_x000a_- 'right click' on a row number (left of screen)_x000a_- select 'Insert' (this will insert a row above it)" sqref="A152 A27 A11"/>
  </dataValidations>
  <pageMargins left="0.70866141732283472" right="0.70866141732283472" top="0.74803149606299213" bottom="0.74803149606299213" header="0.31496062992125984" footer="0.31496062992125984"/>
  <pageSetup paperSize="8" scale="74" fitToHeight="0" orientation="portrait"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B28:B148 B153:B180 B12:B23</xm:sqref>
        </x14:dataValidation>
        <x14:dataValidation type="decimal" operator="greaterThan" allowBlank="1" showInputMessage="1" showErrorMessage="1" error="This cell must contain a dollar figure">
          <x14:formula1>
            <xm:f>'\\shos001\users$\JS0944\My Documents\Bill\[CE-Expense-Disclosure-2019-2020 - Working Document for BP.xlsx]Summary and sign-off'!#REF!</xm:f>
          </x14:formula1>
          <xm:sqref>B181:B183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topLeftCell="A4" zoomScaleNormal="100" workbookViewId="0">
      <selection activeCell="B7" sqref="B7:E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28515625" style="17" hidden="1" customWidth="1"/>
    <col min="11" max="13" width="0" style="17" hidden="1" customWidth="1"/>
    <col min="14" max="16384" width="0" style="17" hidden="1"/>
  </cols>
  <sheetData>
    <row r="1" spans="1:6" ht="26.25" customHeight="1" x14ac:dyDescent="0.2">
      <c r="A1" s="196" t="s">
        <v>6</v>
      </c>
      <c r="B1" s="196"/>
      <c r="C1" s="196"/>
      <c r="D1" s="196"/>
      <c r="E1" s="196"/>
      <c r="F1" s="40"/>
    </row>
    <row r="2" spans="1:6" ht="21" customHeight="1" x14ac:dyDescent="0.2">
      <c r="A2" s="4" t="s">
        <v>2</v>
      </c>
      <c r="B2" s="199" t="str">
        <f>'Summary and sign-off'!B2:F2</f>
        <v>New Zealand Customs</v>
      </c>
      <c r="C2" s="199"/>
      <c r="D2" s="199"/>
      <c r="E2" s="199"/>
      <c r="F2" s="40"/>
    </row>
    <row r="3" spans="1:6" ht="21" customHeight="1" x14ac:dyDescent="0.2">
      <c r="A3" s="4" t="s">
        <v>3</v>
      </c>
      <c r="B3" s="199" t="str">
        <f>'Summary and sign-off'!B3:F3</f>
        <v>Bill Perry</v>
      </c>
      <c r="C3" s="199"/>
      <c r="D3" s="199"/>
      <c r="E3" s="199"/>
      <c r="F3" s="40"/>
    </row>
    <row r="4" spans="1:6" ht="21" customHeight="1" x14ac:dyDescent="0.2">
      <c r="A4" s="4" t="s">
        <v>77</v>
      </c>
      <c r="B4" s="199">
        <f>'Summary and sign-off'!B4:F4</f>
        <v>43647</v>
      </c>
      <c r="C4" s="199"/>
      <c r="D4" s="199"/>
      <c r="E4" s="199"/>
      <c r="F4" s="40"/>
    </row>
    <row r="5" spans="1:6" ht="21" customHeight="1" x14ac:dyDescent="0.2">
      <c r="A5" s="4" t="s">
        <v>78</v>
      </c>
      <c r="B5" s="199">
        <f>'Summary and sign-off'!B5:F5</f>
        <v>43850</v>
      </c>
      <c r="C5" s="199"/>
      <c r="D5" s="199"/>
      <c r="E5" s="199"/>
      <c r="F5" s="40"/>
    </row>
    <row r="6" spans="1:6" ht="21" customHeight="1" x14ac:dyDescent="0.2">
      <c r="A6" s="4" t="s">
        <v>29</v>
      </c>
      <c r="B6" s="194" t="s">
        <v>64</v>
      </c>
      <c r="C6" s="194"/>
      <c r="D6" s="194"/>
      <c r="E6" s="194"/>
      <c r="F6" s="40"/>
    </row>
    <row r="7" spans="1:6" ht="21" customHeight="1" x14ac:dyDescent="0.2">
      <c r="A7" s="4" t="s">
        <v>104</v>
      </c>
      <c r="B7" s="194" t="s">
        <v>116</v>
      </c>
      <c r="C7" s="194"/>
      <c r="D7" s="194"/>
      <c r="E7" s="194"/>
      <c r="F7" s="40"/>
    </row>
    <row r="8" spans="1:6" ht="35.25" customHeight="1" x14ac:dyDescent="0.25">
      <c r="A8" s="209" t="s">
        <v>157</v>
      </c>
      <c r="B8" s="209"/>
      <c r="C8" s="210"/>
      <c r="D8" s="210"/>
      <c r="E8" s="210"/>
      <c r="F8" s="44"/>
    </row>
    <row r="9" spans="1:6" ht="35.25" customHeight="1" x14ac:dyDescent="0.25">
      <c r="A9" s="207" t="s">
        <v>135</v>
      </c>
      <c r="B9" s="208"/>
      <c r="C9" s="208"/>
      <c r="D9" s="208"/>
      <c r="E9" s="208"/>
      <c r="F9" s="44"/>
    </row>
    <row r="10" spans="1:6" ht="27" customHeight="1" x14ac:dyDescent="0.2">
      <c r="A10" s="37" t="s">
        <v>160</v>
      </c>
      <c r="B10" s="37" t="s">
        <v>31</v>
      </c>
      <c r="C10" s="37" t="s">
        <v>89</v>
      </c>
      <c r="D10" s="37" t="s">
        <v>87</v>
      </c>
      <c r="E10" s="37" t="s">
        <v>76</v>
      </c>
      <c r="F10" s="25"/>
    </row>
    <row r="11" spans="1:6" s="89" customFormat="1" hidden="1" x14ac:dyDescent="0.2">
      <c r="A11" s="108"/>
      <c r="B11" s="109"/>
      <c r="C11" s="114"/>
      <c r="D11" s="114"/>
      <c r="E11" s="115"/>
      <c r="F11" s="2"/>
    </row>
    <row r="12" spans="1:6" s="89" customFormat="1" x14ac:dyDescent="0.2">
      <c r="A12" s="112"/>
      <c r="B12" s="109"/>
      <c r="C12" s="114"/>
      <c r="D12" s="114"/>
      <c r="E12" s="115"/>
      <c r="F12" s="2"/>
    </row>
    <row r="13" spans="1:6" s="89" customFormat="1" x14ac:dyDescent="0.2">
      <c r="A13" s="112"/>
      <c r="B13" s="109"/>
      <c r="C13" s="114"/>
      <c r="D13" s="114"/>
      <c r="E13" s="115"/>
      <c r="F13" s="2"/>
    </row>
    <row r="14" spans="1:6" s="89" customFormat="1" x14ac:dyDescent="0.2">
      <c r="A14" s="112"/>
      <c r="B14" s="109"/>
      <c r="C14" s="114"/>
      <c r="D14" s="114"/>
      <c r="E14" s="115"/>
      <c r="F14" s="2"/>
    </row>
    <row r="15" spans="1:6" s="89" customFormat="1" x14ac:dyDescent="0.2">
      <c r="A15" s="112"/>
      <c r="B15" s="109"/>
      <c r="C15" s="114"/>
      <c r="D15" s="114"/>
      <c r="E15" s="115"/>
      <c r="F15" s="2"/>
    </row>
    <row r="16" spans="1:6" s="89" customFormat="1" x14ac:dyDescent="0.2">
      <c r="A16" s="112"/>
      <c r="B16" s="109"/>
      <c r="C16" s="114"/>
      <c r="D16" s="114"/>
      <c r="E16" s="115"/>
      <c r="F16" s="2"/>
    </row>
    <row r="17" spans="1:6" s="89" customFormat="1" x14ac:dyDescent="0.2">
      <c r="A17" s="112"/>
      <c r="B17" s="109"/>
      <c r="C17" s="114"/>
      <c r="D17" s="114"/>
      <c r="E17" s="115"/>
      <c r="F17" s="2"/>
    </row>
    <row r="18" spans="1:6" s="89" customFormat="1" x14ac:dyDescent="0.2">
      <c r="A18" s="112"/>
      <c r="B18" s="109"/>
      <c r="C18" s="114"/>
      <c r="D18" s="114"/>
      <c r="E18" s="115"/>
      <c r="F18" s="2"/>
    </row>
    <row r="19" spans="1:6" s="89" customFormat="1" x14ac:dyDescent="0.2">
      <c r="A19" s="112"/>
      <c r="B19" s="109"/>
      <c r="C19" s="114"/>
      <c r="D19" s="114"/>
      <c r="E19" s="115"/>
      <c r="F19" s="2"/>
    </row>
    <row r="20" spans="1:6" s="89" customFormat="1" x14ac:dyDescent="0.2">
      <c r="A20" s="112"/>
      <c r="B20" s="109"/>
      <c r="C20" s="114"/>
      <c r="D20" s="114"/>
      <c r="E20" s="115"/>
      <c r="F20" s="2"/>
    </row>
    <row r="21" spans="1:6" s="89" customFormat="1" x14ac:dyDescent="0.2">
      <c r="A21" s="112"/>
      <c r="B21" s="109"/>
      <c r="C21" s="114"/>
      <c r="D21" s="114"/>
      <c r="E21" s="115"/>
      <c r="F21" s="2"/>
    </row>
    <row r="22" spans="1:6" s="89" customFormat="1" x14ac:dyDescent="0.2">
      <c r="A22" s="108"/>
      <c r="B22" s="109"/>
      <c r="C22" s="114"/>
      <c r="D22" s="114"/>
      <c r="E22" s="115"/>
      <c r="F22" s="2"/>
    </row>
    <row r="23" spans="1:6" s="89" customFormat="1" x14ac:dyDescent="0.2">
      <c r="A23" s="108"/>
      <c r="B23" s="109"/>
      <c r="C23" s="114"/>
      <c r="D23" s="114"/>
      <c r="E23" s="115"/>
      <c r="F23" s="2"/>
    </row>
    <row r="24" spans="1:6" s="89" customFormat="1" ht="11.25" hidden="1" customHeight="1" x14ac:dyDescent="0.2">
      <c r="A24" s="108"/>
      <c r="B24" s="109"/>
      <c r="C24" s="114"/>
      <c r="D24" s="114"/>
      <c r="E24" s="115"/>
      <c r="F24" s="2"/>
    </row>
    <row r="25" spans="1:6" ht="34.5" customHeight="1" x14ac:dyDescent="0.2">
      <c r="A25" s="90" t="s">
        <v>129</v>
      </c>
      <c r="B25" s="100">
        <f>SUM(B11:B24)</f>
        <v>0</v>
      </c>
      <c r="C25" s="121" t="str">
        <f>IF(SUBTOTAL(3,B11:B24)=SUBTOTAL(103,B11:B24),'Summary and sign-off'!$A$47,'Summary and sign-off'!$A$48)</f>
        <v>Check - there are no hidden rows with data</v>
      </c>
      <c r="D25" s="205" t="str">
        <f>IF('Summary and sign-off'!F57='Summary and sign-off'!F53,'Summary and sign-off'!A50,'Summary and sign-off'!A49)</f>
        <v>Check - each entry provides sufficient information</v>
      </c>
      <c r="E25" s="205"/>
      <c r="F25" s="2"/>
    </row>
    <row r="26" spans="1:6" x14ac:dyDescent="0.2">
      <c r="A26" s="23"/>
      <c r="B26" s="22"/>
      <c r="C26" s="22"/>
      <c r="D26" s="22"/>
      <c r="E26" s="22"/>
      <c r="F26" s="40"/>
    </row>
    <row r="27" spans="1:6" x14ac:dyDescent="0.2">
      <c r="A27" s="23" t="s">
        <v>8</v>
      </c>
      <c r="B27" s="24"/>
      <c r="C27" s="29"/>
      <c r="D27" s="22"/>
      <c r="E27" s="22"/>
      <c r="F27" s="40"/>
    </row>
    <row r="28" spans="1:6" ht="12.75" customHeight="1" x14ac:dyDescent="0.2">
      <c r="A28" s="25" t="s">
        <v>159</v>
      </c>
      <c r="B28" s="25"/>
      <c r="C28" s="25"/>
      <c r="D28" s="25"/>
      <c r="E28" s="25"/>
      <c r="F28" s="40"/>
    </row>
    <row r="29" spans="1:6" x14ac:dyDescent="0.2">
      <c r="A29" s="25" t="s">
        <v>158</v>
      </c>
      <c r="B29" s="33"/>
      <c r="C29" s="45"/>
      <c r="D29" s="46"/>
      <c r="E29" s="46"/>
      <c r="F29" s="40"/>
    </row>
    <row r="30" spans="1:6" x14ac:dyDescent="0.2">
      <c r="A30" s="25" t="s">
        <v>156</v>
      </c>
      <c r="B30" s="27"/>
      <c r="C30" s="28"/>
      <c r="D30" s="28"/>
      <c r="E30" s="28"/>
      <c r="F30" s="29"/>
    </row>
    <row r="31" spans="1:6" x14ac:dyDescent="0.2">
      <c r="A31" s="33" t="s">
        <v>13</v>
      </c>
      <c r="B31" s="33"/>
      <c r="C31" s="45"/>
      <c r="D31" s="45"/>
      <c r="E31" s="45"/>
      <c r="F31" s="40"/>
    </row>
    <row r="32" spans="1:6" ht="12.75" customHeight="1" x14ac:dyDescent="0.2">
      <c r="A32" s="33" t="s">
        <v>165</v>
      </c>
      <c r="B32" s="33"/>
      <c r="C32" s="47"/>
      <c r="D32" s="47"/>
      <c r="E32" s="35"/>
      <c r="F32" s="40"/>
    </row>
    <row r="33" spans="1:6" x14ac:dyDescent="0.2">
      <c r="A33" s="22"/>
      <c r="B33" s="22"/>
      <c r="C33" s="22"/>
      <c r="D33" s="22"/>
      <c r="E33" s="22"/>
      <c r="F33" s="40"/>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M61"/>
  <sheetViews>
    <sheetView topLeftCell="A10" zoomScale="91" zoomScaleNormal="100" workbookViewId="0">
      <selection activeCell="C34" sqref="C34"/>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7109375" style="17" customWidth="1"/>
    <col min="7" max="10" width="9.28515625" style="17" hidden="1" customWidth="1"/>
    <col min="11" max="13" width="0" style="17" hidden="1" customWidth="1"/>
    <col min="14" max="16384" width="9.28515625" style="17" hidden="1"/>
  </cols>
  <sheetData>
    <row r="1" spans="1:6" ht="26.25" customHeight="1" x14ac:dyDescent="0.2">
      <c r="A1" s="196" t="s">
        <v>6</v>
      </c>
      <c r="B1" s="196"/>
      <c r="C1" s="196"/>
      <c r="D1" s="196"/>
      <c r="E1" s="196"/>
      <c r="F1" s="26"/>
    </row>
    <row r="2" spans="1:6" ht="21" customHeight="1" x14ac:dyDescent="0.2">
      <c r="A2" s="4" t="s">
        <v>2</v>
      </c>
      <c r="B2" s="199" t="str">
        <f>'Summary and sign-off'!B2:F2</f>
        <v>New Zealand Customs</v>
      </c>
      <c r="C2" s="199"/>
      <c r="D2" s="199"/>
      <c r="E2" s="199"/>
      <c r="F2" s="26"/>
    </row>
    <row r="3" spans="1:6" ht="21" customHeight="1" x14ac:dyDescent="0.2">
      <c r="A3" s="4" t="s">
        <v>3</v>
      </c>
      <c r="B3" s="199" t="str">
        <f>'Summary and sign-off'!B3:F3</f>
        <v>Bill Perry</v>
      </c>
      <c r="C3" s="199"/>
      <c r="D3" s="199"/>
      <c r="E3" s="199"/>
      <c r="F3" s="26"/>
    </row>
    <row r="4" spans="1:6" ht="21" customHeight="1" x14ac:dyDescent="0.2">
      <c r="A4" s="4" t="s">
        <v>77</v>
      </c>
      <c r="B4" s="199">
        <f>'Summary and sign-off'!B4:F4</f>
        <v>43647</v>
      </c>
      <c r="C4" s="199"/>
      <c r="D4" s="199"/>
      <c r="E4" s="199"/>
      <c r="F4" s="26"/>
    </row>
    <row r="5" spans="1:6" ht="21" customHeight="1" x14ac:dyDescent="0.2">
      <c r="A5" s="4" t="s">
        <v>78</v>
      </c>
      <c r="B5" s="199">
        <f>'Summary and sign-off'!B5:F5</f>
        <v>43850</v>
      </c>
      <c r="C5" s="199"/>
      <c r="D5" s="199"/>
      <c r="E5" s="199"/>
      <c r="F5" s="26"/>
    </row>
    <row r="6" spans="1:6" ht="21" customHeight="1" x14ac:dyDescent="0.2">
      <c r="A6" s="4" t="s">
        <v>29</v>
      </c>
      <c r="B6" s="194" t="s">
        <v>64</v>
      </c>
      <c r="C6" s="194"/>
      <c r="D6" s="194"/>
      <c r="E6" s="194"/>
      <c r="F6" s="36"/>
    </row>
    <row r="7" spans="1:6" ht="21" customHeight="1" x14ac:dyDescent="0.2">
      <c r="A7" s="4" t="s">
        <v>104</v>
      </c>
      <c r="B7" s="194" t="s">
        <v>116</v>
      </c>
      <c r="C7" s="194"/>
      <c r="D7" s="194"/>
      <c r="E7" s="194"/>
      <c r="F7" s="36"/>
    </row>
    <row r="8" spans="1:6" ht="35.25" customHeight="1" x14ac:dyDescent="0.2">
      <c r="A8" s="202" t="s">
        <v>0</v>
      </c>
      <c r="B8" s="202"/>
      <c r="C8" s="210"/>
      <c r="D8" s="210"/>
      <c r="E8" s="210"/>
      <c r="F8" s="26"/>
    </row>
    <row r="9" spans="1:6" ht="35.25" customHeight="1" x14ac:dyDescent="0.2">
      <c r="A9" s="211" t="s">
        <v>127</v>
      </c>
      <c r="B9" s="212"/>
      <c r="C9" s="212"/>
      <c r="D9" s="212"/>
      <c r="E9" s="212"/>
      <c r="F9" s="26"/>
    </row>
    <row r="10" spans="1:6" ht="27" customHeight="1" x14ac:dyDescent="0.2">
      <c r="A10" s="37" t="s">
        <v>49</v>
      </c>
      <c r="B10" s="37" t="s">
        <v>31</v>
      </c>
      <c r="C10" s="37" t="s">
        <v>51</v>
      </c>
      <c r="D10" s="37" t="s">
        <v>161</v>
      </c>
      <c r="E10" s="37" t="s">
        <v>76</v>
      </c>
      <c r="F10" s="38"/>
    </row>
    <row r="11" spans="1:6" s="89" customFormat="1" hidden="1" x14ac:dyDescent="0.2">
      <c r="A11" s="108"/>
      <c r="B11" s="109"/>
      <c r="C11" s="114"/>
      <c r="D11" s="114"/>
      <c r="E11" s="115"/>
      <c r="F11" s="3"/>
    </row>
    <row r="12" spans="1:6" s="89" customFormat="1" x14ac:dyDescent="0.2">
      <c r="A12" s="160">
        <v>43647</v>
      </c>
      <c r="B12" s="187">
        <v>35.67</v>
      </c>
      <c r="C12" s="114" t="s">
        <v>359</v>
      </c>
      <c r="D12" s="114" t="s">
        <v>360</v>
      </c>
      <c r="E12" s="115"/>
      <c r="F12" s="3"/>
    </row>
    <row r="13" spans="1:6" s="89" customFormat="1" x14ac:dyDescent="0.2">
      <c r="A13" s="160">
        <v>43678</v>
      </c>
      <c r="B13" s="187">
        <v>25.81</v>
      </c>
      <c r="C13" s="114" t="s">
        <v>359</v>
      </c>
      <c r="D13" s="114" t="s">
        <v>361</v>
      </c>
      <c r="E13" s="115"/>
      <c r="F13" s="3"/>
    </row>
    <row r="14" spans="1:6" s="89" customFormat="1" x14ac:dyDescent="0.2">
      <c r="A14" s="152">
        <v>43678</v>
      </c>
      <c r="B14" s="187">
        <v>58.03</v>
      </c>
      <c r="C14" s="114" t="s">
        <v>341</v>
      </c>
      <c r="D14" s="114" t="s">
        <v>342</v>
      </c>
      <c r="E14" s="115"/>
      <c r="F14" s="3"/>
    </row>
    <row r="15" spans="1:6" s="89" customFormat="1" x14ac:dyDescent="0.2">
      <c r="A15" s="152">
        <v>43684</v>
      </c>
      <c r="B15" s="187">
        <v>833.75</v>
      </c>
      <c r="C15" s="114" t="s">
        <v>332</v>
      </c>
      <c r="D15" s="114" t="s">
        <v>333</v>
      </c>
      <c r="E15" s="115"/>
      <c r="F15" s="3"/>
    </row>
    <row r="16" spans="1:6" s="89" customFormat="1" x14ac:dyDescent="0.2">
      <c r="A16" s="152">
        <v>43709</v>
      </c>
      <c r="B16" s="187">
        <v>26.2</v>
      </c>
      <c r="C16" s="114" t="s">
        <v>359</v>
      </c>
      <c r="D16" s="114" t="s">
        <v>362</v>
      </c>
      <c r="E16" s="115"/>
      <c r="F16" s="3"/>
    </row>
    <row r="17" spans="1:6" s="89" customFormat="1" x14ac:dyDescent="0.2">
      <c r="A17" s="152">
        <v>43709</v>
      </c>
      <c r="B17" s="187">
        <v>58.03</v>
      </c>
      <c r="C17" s="114" t="s">
        <v>341</v>
      </c>
      <c r="D17" s="114" t="s">
        <v>343</v>
      </c>
      <c r="E17" s="115"/>
      <c r="F17" s="3"/>
    </row>
    <row r="18" spans="1:6" s="89" customFormat="1" x14ac:dyDescent="0.2">
      <c r="A18" s="152">
        <v>43739</v>
      </c>
      <c r="B18" s="187">
        <v>67.290000000000006</v>
      </c>
      <c r="C18" s="114" t="s">
        <v>359</v>
      </c>
      <c r="D18" s="114" t="s">
        <v>363</v>
      </c>
      <c r="E18" s="115"/>
      <c r="F18" s="3"/>
    </row>
    <row r="19" spans="1:6" s="89" customFormat="1" x14ac:dyDescent="0.2">
      <c r="A19" s="152">
        <v>43739</v>
      </c>
      <c r="B19" s="187">
        <v>58.03</v>
      </c>
      <c r="C19" s="114" t="s">
        <v>341</v>
      </c>
      <c r="D19" s="114" t="s">
        <v>344</v>
      </c>
      <c r="E19" s="115"/>
      <c r="F19" s="3"/>
    </row>
    <row r="20" spans="1:6" s="89" customFormat="1" x14ac:dyDescent="0.2">
      <c r="A20" s="152">
        <v>43770</v>
      </c>
      <c r="B20" s="187">
        <v>25.3</v>
      </c>
      <c r="C20" s="114" t="s">
        <v>359</v>
      </c>
      <c r="D20" s="114" t="s">
        <v>364</v>
      </c>
      <c r="E20" s="115"/>
      <c r="F20" s="3"/>
    </row>
    <row r="21" spans="1:6" s="89" customFormat="1" x14ac:dyDescent="0.2">
      <c r="A21" s="152">
        <v>43770</v>
      </c>
      <c r="B21" s="187">
        <v>58.03</v>
      </c>
      <c r="C21" s="114" t="s">
        <v>341</v>
      </c>
      <c r="D21" s="114" t="s">
        <v>345</v>
      </c>
      <c r="E21" s="115"/>
      <c r="F21" s="3"/>
    </row>
    <row r="22" spans="1:6" s="89" customFormat="1" x14ac:dyDescent="0.2">
      <c r="A22" s="152" t="s">
        <v>365</v>
      </c>
      <c r="B22" s="187">
        <v>25.3</v>
      </c>
      <c r="C22" s="114" t="s">
        <v>359</v>
      </c>
      <c r="D22" s="114" t="s">
        <v>366</v>
      </c>
      <c r="E22" s="115"/>
      <c r="F22" s="3"/>
    </row>
    <row r="23" spans="1:6" s="89" customFormat="1" x14ac:dyDescent="0.2">
      <c r="A23" s="152">
        <v>43800</v>
      </c>
      <c r="B23" s="187">
        <v>58.03</v>
      </c>
      <c r="C23" s="114" t="s">
        <v>341</v>
      </c>
      <c r="D23" s="114" t="s">
        <v>346</v>
      </c>
      <c r="E23" s="115"/>
      <c r="F23" s="3"/>
    </row>
    <row r="24" spans="1:6" s="89" customFormat="1" x14ac:dyDescent="0.2">
      <c r="A24" s="160">
        <v>43831</v>
      </c>
      <c r="B24" s="187">
        <v>25.3</v>
      </c>
      <c r="C24" s="114" t="s">
        <v>359</v>
      </c>
      <c r="D24" s="114" t="s">
        <v>367</v>
      </c>
      <c r="E24" s="115"/>
      <c r="F24" s="3"/>
    </row>
    <row r="25" spans="1:6" s="89" customFormat="1" x14ac:dyDescent="0.2">
      <c r="A25" s="152">
        <v>43831</v>
      </c>
      <c r="B25" s="187">
        <v>58.03</v>
      </c>
      <c r="C25" s="114" t="s">
        <v>341</v>
      </c>
      <c r="D25" s="114" t="s">
        <v>347</v>
      </c>
      <c r="E25" s="115"/>
      <c r="F25" s="3"/>
    </row>
    <row r="26" spans="1:6" s="89" customFormat="1" x14ac:dyDescent="0.2">
      <c r="A26" s="112"/>
      <c r="B26" s="187"/>
      <c r="C26" s="114"/>
      <c r="D26" s="114"/>
      <c r="E26" s="115"/>
      <c r="F26" s="3"/>
    </row>
    <row r="27" spans="1:6" s="89" customFormat="1" x14ac:dyDescent="0.2">
      <c r="A27" s="186"/>
      <c r="B27" s="186"/>
      <c r="C27" s="186"/>
      <c r="D27" s="186"/>
      <c r="E27" s="114"/>
      <c r="F27" s="3"/>
    </row>
    <row r="28" spans="1:6" s="89" customFormat="1" x14ac:dyDescent="0.2">
      <c r="A28" s="186"/>
      <c r="B28" s="186"/>
      <c r="C28" s="186"/>
      <c r="D28" s="186"/>
      <c r="E28" s="186"/>
    </row>
    <row r="29" spans="1:6" s="89" customFormat="1" hidden="1" x14ac:dyDescent="0.2">
      <c r="A29" s="108"/>
      <c r="B29" s="109"/>
      <c r="C29" s="114"/>
      <c r="D29" s="114"/>
      <c r="E29" s="115"/>
      <c r="F29" s="3"/>
    </row>
    <row r="30" spans="1:6" ht="34.5" customHeight="1" x14ac:dyDescent="0.2">
      <c r="A30" s="90" t="s">
        <v>136</v>
      </c>
      <c r="B30" s="100">
        <f>SUM(B11:B29)</f>
        <v>1412.7999999999997</v>
      </c>
      <c r="C30" s="121" t="str">
        <f>IF(SUBTOTAL(3,B11:B29)=SUBTOTAL(103,B11:B29),'Summary and sign-off'!$A$47,'Summary and sign-off'!$A$48)</f>
        <v>Check - there are no hidden rows with data</v>
      </c>
      <c r="D30" s="205" t="str">
        <f>IF('Summary and sign-off'!F58='Summary and sign-off'!F53,'Summary and sign-off'!A50,'Summary and sign-off'!A49)</f>
        <v>Check - each entry provides sufficient information</v>
      </c>
      <c r="E30" s="205"/>
      <c r="F30" s="39"/>
    </row>
    <row r="31" spans="1:6" ht="14.1" customHeight="1" x14ac:dyDescent="0.2">
      <c r="A31" s="40"/>
      <c r="B31" s="29"/>
      <c r="C31" s="22"/>
      <c r="D31" s="22"/>
      <c r="E31" s="22"/>
      <c r="F31" s="26"/>
    </row>
    <row r="32" spans="1:6" x14ac:dyDescent="0.2">
      <c r="A32" s="23" t="s">
        <v>7</v>
      </c>
      <c r="B32" s="22"/>
      <c r="C32" s="22"/>
      <c r="D32" s="22"/>
      <c r="E32" s="22"/>
      <c r="F32" s="26"/>
    </row>
    <row r="33" spans="1:6" ht="12.6" customHeight="1" x14ac:dyDescent="0.2">
      <c r="A33" s="25" t="s">
        <v>50</v>
      </c>
      <c r="B33" s="22"/>
      <c r="C33" s="22"/>
      <c r="D33" s="22"/>
      <c r="E33" s="22"/>
      <c r="F33" s="26"/>
    </row>
    <row r="34" spans="1:6" x14ac:dyDescent="0.2">
      <c r="A34" s="25" t="s">
        <v>156</v>
      </c>
      <c r="B34" s="27"/>
      <c r="C34" s="28"/>
      <c r="D34" s="28"/>
      <c r="E34" s="28"/>
      <c r="F34" s="29"/>
    </row>
    <row r="35" spans="1:6" x14ac:dyDescent="0.2">
      <c r="A35" s="33" t="s">
        <v>13</v>
      </c>
      <c r="B35" s="34"/>
      <c r="C35" s="29"/>
      <c r="D35" s="29"/>
      <c r="E35" s="29"/>
      <c r="F35" s="29"/>
    </row>
    <row r="36" spans="1:6" ht="12.75" customHeight="1" x14ac:dyDescent="0.2">
      <c r="A36" s="33" t="s">
        <v>165</v>
      </c>
      <c r="B36" s="41"/>
      <c r="C36" s="35"/>
      <c r="D36" s="35"/>
      <c r="E36" s="35"/>
      <c r="F36" s="35"/>
    </row>
    <row r="37" spans="1:6" x14ac:dyDescent="0.2">
      <c r="A37" s="40"/>
      <c r="B37" s="42"/>
      <c r="C37" s="22"/>
      <c r="D37" s="22"/>
      <c r="E37" s="22"/>
      <c r="F37" s="40"/>
    </row>
    <row r="38" spans="1:6" hidden="1" x14ac:dyDescent="0.2">
      <c r="A38" s="22"/>
      <c r="B38" s="22"/>
      <c r="C38" s="22"/>
      <c r="D38" s="22"/>
      <c r="E38" s="40"/>
    </row>
    <row r="39" spans="1:6" ht="12.75" hidden="1" customHeight="1" x14ac:dyDescent="0.2"/>
    <row r="40" spans="1:6" hidden="1" x14ac:dyDescent="0.2">
      <c r="A40" s="43"/>
      <c r="B40" s="43"/>
      <c r="C40" s="43"/>
      <c r="D40" s="43"/>
      <c r="E40" s="43"/>
      <c r="F40" s="26"/>
    </row>
    <row r="41" spans="1:6" hidden="1" x14ac:dyDescent="0.2">
      <c r="A41" s="43"/>
      <c r="B41" s="43"/>
      <c r="C41" s="43"/>
      <c r="D41" s="43"/>
      <c r="E41" s="43"/>
      <c r="F41" s="26"/>
    </row>
    <row r="42" spans="1:6" hidden="1" x14ac:dyDescent="0.2">
      <c r="A42" s="43"/>
      <c r="B42" s="43"/>
      <c r="C42" s="43"/>
      <c r="D42" s="43"/>
      <c r="E42" s="43"/>
      <c r="F42" s="26"/>
    </row>
    <row r="43" spans="1:6" hidden="1" x14ac:dyDescent="0.2">
      <c r="A43" s="43"/>
      <c r="B43" s="43"/>
      <c r="C43" s="43"/>
      <c r="D43" s="43"/>
      <c r="E43" s="43"/>
      <c r="F43" s="26"/>
    </row>
    <row r="44" spans="1:6" hidden="1" x14ac:dyDescent="0.2">
      <c r="A44" s="43"/>
      <c r="B44" s="43"/>
      <c r="C44" s="43"/>
      <c r="D44" s="43"/>
      <c r="E44" s="43"/>
      <c r="F44" s="26"/>
    </row>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x14ac:dyDescent="0.2"/>
    <row r="57" x14ac:dyDescent="0.2"/>
    <row r="58" x14ac:dyDescent="0.2"/>
    <row r="59" x14ac:dyDescent="0.2"/>
    <row r="60" x14ac:dyDescent="0.2"/>
    <row r="61" x14ac:dyDescent="0.2"/>
  </sheetData>
  <sheetProtection sheet="1" formatCells="0" insertRows="0" deleteRows="0"/>
  <mergeCells count="10">
    <mergeCell ref="D30:E30"/>
    <mergeCell ref="B6:E6"/>
    <mergeCell ref="B5:E5"/>
    <mergeCell ref="B7:E7"/>
    <mergeCell ref="A1:E1"/>
    <mergeCell ref="B2:E2"/>
    <mergeCell ref="B3:E3"/>
    <mergeCell ref="B4:E4"/>
    <mergeCell ref="A9:E9"/>
    <mergeCell ref="A8:E8"/>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9 A26 A11: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B29 B11:B26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80"/>
  <sheetViews>
    <sheetView zoomScaleNormal="100" workbookViewId="0">
      <selection activeCell="B7" sqref="B7:F7"/>
    </sheetView>
  </sheetViews>
  <sheetFormatPr defaultColWidth="0" defaultRowHeight="12.75" zeroHeight="1" x14ac:dyDescent="0.2"/>
  <cols>
    <col min="1" max="1" width="32.42578125" style="17" customWidth="1"/>
    <col min="2" max="2" width="62.7109375" style="17" customWidth="1"/>
    <col min="3" max="3" width="22.7109375" style="17" customWidth="1"/>
    <col min="4" max="4" width="29.7109375" style="17" customWidth="1"/>
    <col min="5" max="5" width="35.7109375" style="17" customWidth="1"/>
    <col min="6" max="6" width="43.5703125" style="17" customWidth="1"/>
    <col min="7" max="7" width="38" style="17" customWidth="1"/>
    <col min="8" max="10" width="9.28515625" style="17" hidden="1" customWidth="1"/>
    <col min="11" max="15" width="0" style="17" hidden="1" customWidth="1"/>
    <col min="16" max="16384" width="0" style="17" hidden="1"/>
  </cols>
  <sheetData>
    <row r="1" spans="1:7" ht="26.25" customHeight="1" x14ac:dyDescent="0.2">
      <c r="A1" s="196" t="s">
        <v>32</v>
      </c>
      <c r="B1" s="196"/>
      <c r="C1" s="196"/>
      <c r="D1" s="196"/>
      <c r="E1" s="196"/>
      <c r="F1" s="196"/>
    </row>
    <row r="2" spans="1:7" ht="21" customHeight="1" x14ac:dyDescent="0.2">
      <c r="A2" s="4" t="s">
        <v>2</v>
      </c>
      <c r="B2" s="199" t="str">
        <f>'Summary and sign-off'!B2:F2</f>
        <v>New Zealand Customs</v>
      </c>
      <c r="C2" s="199"/>
      <c r="D2" s="199"/>
      <c r="E2" s="199"/>
      <c r="F2" s="199"/>
    </row>
    <row r="3" spans="1:7" ht="21" customHeight="1" x14ac:dyDescent="0.2">
      <c r="A3" s="4" t="s">
        <v>3</v>
      </c>
      <c r="B3" s="199" t="str">
        <f>'Summary and sign-off'!B3:F3</f>
        <v>Bill Perry</v>
      </c>
      <c r="C3" s="199"/>
      <c r="D3" s="199"/>
      <c r="E3" s="199"/>
      <c r="F3" s="199"/>
    </row>
    <row r="4" spans="1:7" ht="21" customHeight="1" x14ac:dyDescent="0.2">
      <c r="A4" s="4" t="s">
        <v>77</v>
      </c>
      <c r="B4" s="199">
        <f>'Summary and sign-off'!B4:F4</f>
        <v>43647</v>
      </c>
      <c r="C4" s="199"/>
      <c r="D4" s="199"/>
      <c r="E4" s="199"/>
      <c r="F4" s="199"/>
    </row>
    <row r="5" spans="1:7" ht="21" customHeight="1" x14ac:dyDescent="0.2">
      <c r="A5" s="4" t="s">
        <v>78</v>
      </c>
      <c r="B5" s="199">
        <f>'Summary and sign-off'!B5:F5</f>
        <v>43850</v>
      </c>
      <c r="C5" s="199"/>
      <c r="D5" s="199"/>
      <c r="E5" s="199"/>
      <c r="F5" s="199"/>
    </row>
    <row r="6" spans="1:7" ht="21" customHeight="1" x14ac:dyDescent="0.2">
      <c r="A6" s="4" t="s">
        <v>166</v>
      </c>
      <c r="B6" s="194" t="s">
        <v>64</v>
      </c>
      <c r="C6" s="194"/>
      <c r="D6" s="194"/>
      <c r="E6" s="194"/>
      <c r="F6" s="194"/>
    </row>
    <row r="7" spans="1:7" ht="21" customHeight="1" x14ac:dyDescent="0.2">
      <c r="A7" s="4" t="s">
        <v>104</v>
      </c>
      <c r="B7" s="194" t="s">
        <v>116</v>
      </c>
      <c r="C7" s="194"/>
      <c r="D7" s="194"/>
      <c r="E7" s="194"/>
      <c r="F7" s="194"/>
    </row>
    <row r="8" spans="1:7" ht="36" customHeight="1" x14ac:dyDescent="0.2">
      <c r="A8" s="202" t="s">
        <v>52</v>
      </c>
      <c r="B8" s="202"/>
      <c r="C8" s="202"/>
      <c r="D8" s="202"/>
      <c r="E8" s="202"/>
      <c r="F8" s="202"/>
    </row>
    <row r="9" spans="1:7" ht="36" customHeight="1" x14ac:dyDescent="0.2">
      <c r="A9" s="211" t="s">
        <v>134</v>
      </c>
      <c r="B9" s="212"/>
      <c r="C9" s="212"/>
      <c r="D9" s="212"/>
      <c r="E9" s="212"/>
      <c r="F9" s="212"/>
    </row>
    <row r="10" spans="1:7" ht="39" customHeight="1" x14ac:dyDescent="0.2">
      <c r="A10" s="18" t="s">
        <v>49</v>
      </c>
      <c r="B10" s="9" t="s">
        <v>162</v>
      </c>
      <c r="C10" s="9" t="s">
        <v>82</v>
      </c>
      <c r="D10" s="9" t="s">
        <v>33</v>
      </c>
      <c r="E10" s="9" t="s">
        <v>83</v>
      </c>
      <c r="F10" s="9" t="s">
        <v>126</v>
      </c>
    </row>
    <row r="11" spans="1:7" s="89" customFormat="1" ht="15.75" customHeight="1" x14ac:dyDescent="0.2">
      <c r="A11" s="162">
        <v>43697</v>
      </c>
      <c r="B11" s="178" t="s">
        <v>256</v>
      </c>
      <c r="C11" s="165" t="s">
        <v>36</v>
      </c>
      <c r="D11" s="178" t="s">
        <v>257</v>
      </c>
      <c r="E11" s="179" t="s">
        <v>43</v>
      </c>
      <c r="F11" s="174" t="s">
        <v>305</v>
      </c>
    </row>
    <row r="12" spans="1:7" s="89" customFormat="1" ht="18" customHeight="1" x14ac:dyDescent="0.2">
      <c r="A12" s="162">
        <v>43718</v>
      </c>
      <c r="B12" s="178" t="s">
        <v>276</v>
      </c>
      <c r="C12" s="165" t="s">
        <v>34</v>
      </c>
      <c r="D12" s="178" t="s">
        <v>302</v>
      </c>
      <c r="E12" s="179" t="s">
        <v>43</v>
      </c>
      <c r="F12" s="174" t="s">
        <v>304</v>
      </c>
    </row>
    <row r="13" spans="1:7" s="89" customFormat="1" ht="18.75" customHeight="1" x14ac:dyDescent="0.2">
      <c r="A13" s="162">
        <v>43720</v>
      </c>
      <c r="B13" s="178" t="s">
        <v>275</v>
      </c>
      <c r="C13" s="165" t="s">
        <v>36</v>
      </c>
      <c r="D13" s="178" t="s">
        <v>259</v>
      </c>
      <c r="E13" s="179" t="s">
        <v>43</v>
      </c>
      <c r="F13" s="174" t="s">
        <v>306</v>
      </c>
      <c r="G13" s="185"/>
    </row>
    <row r="14" spans="1:7" s="89" customFormat="1" ht="15" customHeight="1" x14ac:dyDescent="0.2">
      <c r="A14" s="162">
        <v>43721</v>
      </c>
      <c r="B14" s="178" t="s">
        <v>273</v>
      </c>
      <c r="C14" s="165" t="s">
        <v>34</v>
      </c>
      <c r="D14" s="178" t="s">
        <v>274</v>
      </c>
      <c r="E14" s="179" t="s">
        <v>43</v>
      </c>
      <c r="F14" s="174" t="s">
        <v>304</v>
      </c>
    </row>
    <row r="15" spans="1:7" s="89" customFormat="1" ht="27.75" customHeight="1" x14ac:dyDescent="0.2">
      <c r="A15" s="162" t="s">
        <v>222</v>
      </c>
      <c r="B15" s="175" t="s">
        <v>262</v>
      </c>
      <c r="C15" s="176" t="s">
        <v>36</v>
      </c>
      <c r="D15" s="175" t="s">
        <v>223</v>
      </c>
      <c r="E15" s="180">
        <v>4312.43</v>
      </c>
      <c r="F15" s="177" t="s">
        <v>295</v>
      </c>
    </row>
    <row r="16" spans="1:7" s="89" customFormat="1" ht="17.25" customHeight="1" x14ac:dyDescent="0.2">
      <c r="A16" s="162">
        <v>43753</v>
      </c>
      <c r="B16" s="178" t="s">
        <v>255</v>
      </c>
      <c r="C16" s="165" t="s">
        <v>36</v>
      </c>
      <c r="D16" s="178" t="s">
        <v>254</v>
      </c>
      <c r="E16" s="179" t="s">
        <v>43</v>
      </c>
      <c r="F16" s="174" t="s">
        <v>307</v>
      </c>
    </row>
    <row r="17" spans="1:6" s="89" customFormat="1" ht="17.25" customHeight="1" x14ac:dyDescent="0.2">
      <c r="A17" s="162">
        <v>43773</v>
      </c>
      <c r="B17" s="178" t="s">
        <v>296</v>
      </c>
      <c r="C17" s="165" t="s">
        <v>36</v>
      </c>
      <c r="D17" s="178" t="s">
        <v>297</v>
      </c>
      <c r="E17" s="179" t="s">
        <v>38</v>
      </c>
      <c r="F17" s="174" t="s">
        <v>303</v>
      </c>
    </row>
    <row r="18" spans="1:6" s="89" customFormat="1" ht="14.25" customHeight="1" x14ac:dyDescent="0.2">
      <c r="A18" s="162">
        <v>43774</v>
      </c>
      <c r="B18" s="178" t="s">
        <v>269</v>
      </c>
      <c r="C18" s="165" t="s">
        <v>34</v>
      </c>
      <c r="D18" s="178" t="s">
        <v>270</v>
      </c>
      <c r="E18" s="179" t="s">
        <v>43</v>
      </c>
      <c r="F18" s="174" t="s">
        <v>304</v>
      </c>
    </row>
    <row r="19" spans="1:6" s="89" customFormat="1" ht="15.75" customHeight="1" x14ac:dyDescent="0.2">
      <c r="A19" s="162">
        <v>43780</v>
      </c>
      <c r="B19" s="178" t="s">
        <v>271</v>
      </c>
      <c r="C19" s="165" t="s">
        <v>34</v>
      </c>
      <c r="D19" s="178" t="s">
        <v>272</v>
      </c>
      <c r="E19" s="179" t="s">
        <v>43</v>
      </c>
      <c r="F19" s="174" t="s">
        <v>304</v>
      </c>
    </row>
    <row r="20" spans="1:6" s="89" customFormat="1" ht="15" customHeight="1" x14ac:dyDescent="0.2">
      <c r="A20" s="162">
        <v>43782</v>
      </c>
      <c r="B20" s="178" t="s">
        <v>267</v>
      </c>
      <c r="C20" s="165" t="s">
        <v>34</v>
      </c>
      <c r="D20" s="178" t="s">
        <v>268</v>
      </c>
      <c r="E20" s="179" t="s">
        <v>43</v>
      </c>
      <c r="F20" s="174" t="s">
        <v>304</v>
      </c>
    </row>
    <row r="21" spans="1:6" s="89" customFormat="1" ht="15.75" customHeight="1" x14ac:dyDescent="0.2">
      <c r="A21" s="162">
        <v>43787</v>
      </c>
      <c r="B21" s="178" t="s">
        <v>265</v>
      </c>
      <c r="C21" s="165" t="s">
        <v>34</v>
      </c>
      <c r="D21" s="178" t="s">
        <v>266</v>
      </c>
      <c r="E21" s="179" t="s">
        <v>43</v>
      </c>
      <c r="F21" s="174" t="s">
        <v>304</v>
      </c>
    </row>
    <row r="22" spans="1:6" s="89" customFormat="1" ht="15" customHeight="1" x14ac:dyDescent="0.2">
      <c r="A22" s="162">
        <v>43795</v>
      </c>
      <c r="B22" s="178" t="s">
        <v>263</v>
      </c>
      <c r="C22" s="165" t="s">
        <v>34</v>
      </c>
      <c r="D22" s="178" t="s">
        <v>264</v>
      </c>
      <c r="E22" s="179" t="s">
        <v>43</v>
      </c>
      <c r="F22" s="174" t="s">
        <v>304</v>
      </c>
    </row>
    <row r="23" spans="1:6" s="89" customFormat="1" ht="15" customHeight="1" x14ac:dyDescent="0.2">
      <c r="A23" s="162">
        <v>43801</v>
      </c>
      <c r="B23" s="178" t="s">
        <v>298</v>
      </c>
      <c r="C23" s="165" t="s">
        <v>36</v>
      </c>
      <c r="D23" s="178" t="s">
        <v>299</v>
      </c>
      <c r="E23" s="179" t="s">
        <v>38</v>
      </c>
      <c r="F23" s="174" t="s">
        <v>303</v>
      </c>
    </row>
    <row r="24" spans="1:6" s="89" customFormat="1" ht="15" customHeight="1" x14ac:dyDescent="0.2">
      <c r="A24" s="162">
        <v>43802</v>
      </c>
      <c r="B24" s="178" t="s">
        <v>300</v>
      </c>
      <c r="C24" s="165" t="s">
        <v>36</v>
      </c>
      <c r="D24" s="178" t="s">
        <v>301</v>
      </c>
      <c r="E24" s="179" t="s">
        <v>38</v>
      </c>
      <c r="F24" s="174" t="s">
        <v>303</v>
      </c>
    </row>
    <row r="25" spans="1:6" s="89" customFormat="1" ht="17.25" customHeight="1" x14ac:dyDescent="0.2">
      <c r="A25" s="162">
        <v>43804</v>
      </c>
      <c r="B25" s="178" t="s">
        <v>258</v>
      </c>
      <c r="C25" s="165" t="s">
        <v>36</v>
      </c>
      <c r="D25" s="178" t="s">
        <v>259</v>
      </c>
      <c r="E25" s="179" t="s">
        <v>43</v>
      </c>
      <c r="F25" s="174" t="s">
        <v>305</v>
      </c>
    </row>
    <row r="26" spans="1:6" s="89" customFormat="1" x14ac:dyDescent="0.2">
      <c r="A26" s="152"/>
      <c r="B26" s="117"/>
      <c r="C26" s="120"/>
      <c r="D26" s="117"/>
      <c r="E26" s="116"/>
      <c r="F26" s="118"/>
    </row>
    <row r="27" spans="1:6" s="89" customFormat="1" x14ac:dyDescent="0.2">
      <c r="A27" s="152"/>
      <c r="B27" s="117"/>
      <c r="C27" s="120"/>
      <c r="D27" s="117"/>
      <c r="E27" s="116"/>
      <c r="F27" s="118"/>
    </row>
    <row r="28" spans="1:6" s="89" customFormat="1" x14ac:dyDescent="0.2">
      <c r="A28" s="112"/>
      <c r="B28" s="117"/>
      <c r="C28" s="120"/>
      <c r="D28" s="117"/>
      <c r="E28" s="116"/>
      <c r="F28" s="118"/>
    </row>
    <row r="29" spans="1:6" s="89" customFormat="1" x14ac:dyDescent="0.2">
      <c r="A29" s="112"/>
      <c r="B29" s="117"/>
      <c r="C29" s="120"/>
      <c r="D29" s="117"/>
      <c r="E29" s="116"/>
      <c r="F29" s="118"/>
    </row>
    <row r="30" spans="1:6" s="89" customFormat="1" x14ac:dyDescent="0.2">
      <c r="A30" s="112"/>
      <c r="B30" s="117"/>
      <c r="C30" s="120"/>
      <c r="D30" s="117"/>
      <c r="E30" s="116"/>
      <c r="F30" s="118"/>
    </row>
    <row r="31" spans="1:6" s="89" customFormat="1" x14ac:dyDescent="0.2">
      <c r="A31" s="112"/>
      <c r="B31" s="117"/>
      <c r="C31" s="120"/>
      <c r="D31" s="117"/>
      <c r="E31" s="116"/>
      <c r="F31" s="118"/>
    </row>
    <row r="32" spans="1:6" s="89" customFormat="1" x14ac:dyDescent="0.2">
      <c r="A32" s="112"/>
      <c r="B32" s="117"/>
      <c r="C32" s="120"/>
      <c r="D32" s="117"/>
      <c r="E32" s="116"/>
      <c r="F32" s="118"/>
    </row>
    <row r="33" spans="1:7" s="89" customFormat="1" x14ac:dyDescent="0.2">
      <c r="A33" s="112"/>
      <c r="B33" s="117"/>
      <c r="C33" s="120"/>
      <c r="D33" s="117"/>
      <c r="E33" s="116"/>
      <c r="F33" s="118"/>
    </row>
    <row r="34" spans="1:7" s="89" customFormat="1" ht="15" hidden="1" x14ac:dyDescent="0.2">
      <c r="A34" s="91" t="s">
        <v>163</v>
      </c>
      <c r="B34" s="114"/>
      <c r="C34" s="120"/>
      <c r="D34" s="114"/>
      <c r="E34" s="116"/>
      <c r="F34" s="115"/>
    </row>
    <row r="35" spans="1:7" ht="34.5" customHeight="1" x14ac:dyDescent="0.25">
      <c r="A35" s="94"/>
      <c r="B35" s="92" t="s">
        <v>35</v>
      </c>
      <c r="C35" s="93">
        <f>C36+C37</f>
        <v>15</v>
      </c>
      <c r="D35" s="127" t="str">
        <f>IF(SUBTOTAL(3,C11:C34)=SUBTOTAL(103,C11:C34),'Summary and sign-off'!$A$47,'Summary and sign-off'!$A$48)</f>
        <v>Check - there are no hidden rows with data</v>
      </c>
      <c r="E35" s="213" t="str">
        <f>IF('Summary and sign-off'!F59='Summary and sign-off'!F53,'Summary and sign-off'!A51,'Summary and sign-off'!A49)</f>
        <v>Check - each entry provides sufficient information</v>
      </c>
      <c r="F35" s="213"/>
      <c r="G35" s="89"/>
    </row>
    <row r="36" spans="1:7" ht="25.5" customHeight="1" x14ac:dyDescent="0.25">
      <c r="A36" s="94"/>
      <c r="B36" s="95" t="s">
        <v>36</v>
      </c>
      <c r="C36" s="96">
        <f>COUNTIF(C11:C34,'Summary and sign-off'!A44)</f>
        <v>8</v>
      </c>
      <c r="D36" s="19"/>
      <c r="E36" s="20"/>
      <c r="F36" s="21"/>
    </row>
    <row r="37" spans="1:7" ht="25.5" customHeight="1" x14ac:dyDescent="0.25">
      <c r="A37" s="22"/>
      <c r="B37" s="95" t="s">
        <v>34</v>
      </c>
      <c r="C37" s="96">
        <f>COUNTIF(C11:C34,'Summary and sign-off'!A45)</f>
        <v>7</v>
      </c>
      <c r="D37" s="19"/>
      <c r="E37" s="20"/>
      <c r="F37" s="21"/>
    </row>
    <row r="38" spans="1:7" x14ac:dyDescent="0.2">
      <c r="A38" s="23" t="s">
        <v>7</v>
      </c>
      <c r="B38" s="23"/>
      <c r="C38" s="22"/>
      <c r="D38" s="24"/>
      <c r="E38" s="24"/>
      <c r="F38" s="22"/>
    </row>
    <row r="39" spans="1:7" x14ac:dyDescent="0.2">
      <c r="A39" s="25" t="s">
        <v>50</v>
      </c>
      <c r="B39" s="23"/>
      <c r="C39" s="23"/>
      <c r="D39" s="23"/>
      <c r="E39" s="23"/>
      <c r="F39" s="23"/>
    </row>
    <row r="40" spans="1:7" ht="12.6" customHeight="1" x14ac:dyDescent="0.2">
      <c r="A40" s="25" t="s">
        <v>156</v>
      </c>
      <c r="B40" s="22"/>
      <c r="C40" s="22"/>
      <c r="D40" s="22"/>
      <c r="E40" s="22"/>
      <c r="F40" s="26"/>
    </row>
    <row r="41" spans="1:7" x14ac:dyDescent="0.2">
      <c r="A41" s="25" t="s">
        <v>15</v>
      </c>
      <c r="B41" s="27"/>
      <c r="C41" s="28"/>
      <c r="D41" s="28"/>
      <c r="E41" s="28"/>
      <c r="F41" s="29"/>
    </row>
    <row r="42" spans="1:7" x14ac:dyDescent="0.2">
      <c r="A42" s="25" t="s">
        <v>93</v>
      </c>
      <c r="B42" s="30"/>
      <c r="C42" s="30"/>
      <c r="D42" s="30"/>
      <c r="E42" s="30"/>
      <c r="F42" s="30"/>
    </row>
    <row r="43" spans="1:7" ht="12.75" customHeight="1" x14ac:dyDescent="0.2">
      <c r="A43" s="31" t="s">
        <v>37</v>
      </c>
      <c r="B43" s="22"/>
      <c r="C43" s="22"/>
      <c r="D43" s="22"/>
      <c r="E43" s="22"/>
      <c r="F43" s="22"/>
    </row>
    <row r="44" spans="1:7" ht="13.15" customHeight="1" x14ac:dyDescent="0.2">
      <c r="A44" s="33" t="s">
        <v>53</v>
      </c>
      <c r="B44" s="32"/>
      <c r="C44" s="32"/>
      <c r="D44" s="32"/>
      <c r="E44" s="32"/>
      <c r="F44" s="32"/>
    </row>
    <row r="45" spans="1:7" x14ac:dyDescent="0.2">
      <c r="A45" s="33" t="s">
        <v>165</v>
      </c>
      <c r="B45" s="34"/>
      <c r="C45" s="29"/>
      <c r="D45" s="29"/>
      <c r="E45" s="29"/>
      <c r="F45" s="29"/>
    </row>
    <row r="46" spans="1:7" ht="12.75" customHeight="1" x14ac:dyDescent="0.2">
      <c r="A46" s="25"/>
      <c r="B46" s="25"/>
      <c r="C46" s="35"/>
      <c r="D46" s="35"/>
      <c r="E46" s="35"/>
      <c r="F46" s="35"/>
    </row>
    <row r="47" spans="1:7" ht="12.75" customHeight="1" x14ac:dyDescent="0.2">
      <c r="A47" s="25"/>
      <c r="B47" s="25"/>
      <c r="C47" s="35"/>
      <c r="D47" s="35"/>
      <c r="E47" s="35"/>
      <c r="F47" s="35"/>
    </row>
    <row r="48" spans="1:7" ht="12.75" hidden="1" customHeight="1" x14ac:dyDescent="0.2">
      <c r="B48" s="25"/>
      <c r="C48" s="35"/>
      <c r="D48" s="35"/>
      <c r="E48" s="35"/>
      <c r="F48" s="35"/>
    </row>
    <row r="49" spans="1:6" hidden="1" x14ac:dyDescent="0.2"/>
    <row r="50" spans="1:6" hidden="1" x14ac:dyDescent="0.2">
      <c r="A50" s="23"/>
    </row>
    <row r="51" spans="1:6" hidden="1" x14ac:dyDescent="0.2">
      <c r="A51" s="23"/>
      <c r="B51" s="23"/>
      <c r="C51" s="23"/>
      <c r="D51" s="23"/>
      <c r="E51" s="23"/>
      <c r="F51" s="23"/>
    </row>
    <row r="52" spans="1:6" hidden="1" x14ac:dyDescent="0.2">
      <c r="A52" s="23"/>
      <c r="B52" s="23"/>
      <c r="C52" s="23"/>
      <c r="D52" s="23"/>
      <c r="E52" s="23"/>
      <c r="F52" s="23"/>
    </row>
    <row r="53" spans="1:6" hidden="1" x14ac:dyDescent="0.2">
      <c r="A53" s="23"/>
      <c r="B53" s="23"/>
      <c r="C53" s="23"/>
      <c r="D53" s="23"/>
      <c r="E53" s="23"/>
      <c r="F53" s="23"/>
    </row>
    <row r="54" spans="1:6" hidden="1" x14ac:dyDescent="0.2">
      <c r="A54" s="23"/>
      <c r="B54" s="23"/>
      <c r="C54" s="23"/>
      <c r="D54" s="23"/>
      <c r="E54" s="23"/>
      <c r="F54" s="23"/>
    </row>
    <row r="55" spans="1:6" hidden="1" x14ac:dyDescent="0.2">
      <c r="B55" s="23"/>
      <c r="C55" s="23"/>
      <c r="D55" s="23"/>
      <c r="E55" s="23"/>
      <c r="F55" s="23"/>
    </row>
    <row r="56" spans="1:6" hidden="1" x14ac:dyDescent="0.2"/>
    <row r="57" spans="1:6" hidden="1" x14ac:dyDescent="0.2"/>
    <row r="58" spans="1:6" hidden="1" x14ac:dyDescent="0.2"/>
    <row r="59" spans="1:6" hidden="1" x14ac:dyDescent="0.2"/>
    <row r="60" spans="1:6" hidden="1" x14ac:dyDescent="0.2"/>
    <row r="61" spans="1:6" hidden="1" x14ac:dyDescent="0.2"/>
    <row r="62" spans="1:6" hidden="1" x14ac:dyDescent="0.2"/>
    <row r="63" spans="1:6" hidden="1" x14ac:dyDescent="0.2"/>
    <row r="64" spans="1:6"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x14ac:dyDescent="0.2"/>
    <row r="77" x14ac:dyDescent="0.2"/>
    <row r="78" x14ac:dyDescent="0.2"/>
    <row r="79" x14ac:dyDescent="0.2"/>
    <row r="80" x14ac:dyDescent="0.2"/>
  </sheetData>
  <sheetProtection formatCells="0" insertRows="0" deleteRows="0"/>
  <mergeCells count="10">
    <mergeCell ref="E35:F35"/>
    <mergeCell ref="A8:F8"/>
    <mergeCell ref="A1:F1"/>
    <mergeCell ref="A9:F9"/>
    <mergeCell ref="B2:F2"/>
    <mergeCell ref="B3:F3"/>
    <mergeCell ref="B4:F4"/>
    <mergeCell ref="B7:F7"/>
    <mergeCell ref="B5:F5"/>
    <mergeCell ref="B6:F6"/>
  </mergeCells>
  <dataValidations xWindow="181" yWindow="674"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33">
      <formula1>$B$4</formula1>
      <formula2>$B$5</formula2>
    </dataValidation>
  </dataValidations>
  <printOptions gridLines="1"/>
  <pageMargins left="0.70866141732283472" right="0.70866141732283472" top="0.74803149606299213" bottom="0.74803149606299213" header="0.31496062992125984" footer="0.31496062992125984"/>
  <pageSetup paperSize="9" scale="57" fitToHeight="0" orientation="landscape" horizontalDpi="300" verticalDpi="300"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xWindow="181" yWindow="674"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sign-off'!$A$44:$A$45</xm:f>
          </x14:formula1>
          <xm:sqref>C11:C34</xm:sqref>
        </x14:dataValidation>
        <x14:dataValidation type="list" errorStyle="information" operator="greaterThan" allowBlank="1" showInputMessage="1" prompt="Provide specific $ value if possible">
          <x14:formula1>
            <xm:f>'Summary and sign-off'!$A$38:$A$43</xm:f>
          </x14:formula1>
          <xm:sqref>E11:E34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Props1.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F579D7F4-D0D7-4BCB-BBEA-E7C37A64913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12165527-d881-4234-97f9-ee139a3f0c31"/>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MAY Sharon</cp:lastModifiedBy>
  <cp:lastPrinted>2020-07-27T23:46:41Z</cp:lastPrinted>
  <dcterms:created xsi:type="dcterms:W3CDTF">2010-10-17T20:59:02Z</dcterms:created>
  <dcterms:modified xsi:type="dcterms:W3CDTF">2020-07-30T01:12:18Z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