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mohgovtnz-my.sharepoint.com/personal/saphron_powell_health_govt_nz/Documents/Documents/"/>
    </mc:Choice>
  </mc:AlternateContent>
  <xr:revisionPtr revIDLastSave="0" documentId="8_{6E1DAEEC-5482-475A-B3AA-F58ED79BBB48}" xr6:coauthVersionLast="47" xr6:coauthVersionMax="47" xr10:uidLastSave="{00000000-0000-0000-0000-000000000000}"/>
  <bookViews>
    <workbookView xWindow="28680" yWindow="-120" windowWidth="29040" windowHeight="15840" firstSheet="1" activeTab="1" xr2:uid="{00000000-000D-0000-FFFF-FFFF00000000}"/>
  </bookViews>
  <sheets>
    <sheet name="Guidance for agencies" sheetId="5" r:id="rId1"/>
    <sheet name="Summary and sign-off" sheetId="13" r:id="rId2"/>
    <sheet name="Hospitality" sheetId="2" r:id="rId3"/>
    <sheet name="Travel" sheetId="1" r:id="rId4"/>
    <sheet name="All other expenses" sheetId="3" r:id="rId5"/>
    <sheet name="Gifts and benefits" sheetId="4" r:id="rId6"/>
  </sheets>
  <definedNames>
    <definedName name="_xlnm.Print_Area" localSheetId="4">'All other expenses'!$A$1:$E$35</definedName>
    <definedName name="_xlnm.Print_Area" localSheetId="5">'Gifts and benefits'!$A$1:$F$101</definedName>
    <definedName name="_xlnm.Print_Area" localSheetId="0">'Guidance for agencies'!$A$1:$A$58</definedName>
    <definedName name="_xlnm.Print_Area" localSheetId="2">Hospitality!$A$1:$E$32</definedName>
    <definedName name="_xlnm.Print_Area" localSheetId="1">'Summary and sign-off'!$A$1:$F$23</definedName>
    <definedName name="_xlnm.Print_Area" localSheetId="3">Travel!$A$1:$E$141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0" i="4" l="1"/>
  <c r="C29" i="3"/>
  <c r="C25" i="2"/>
  <c r="C109" i="1"/>
  <c r="C130" i="1"/>
  <c r="C25" i="1"/>
  <c r="B6" i="13" l="1"/>
  <c r="E60" i="13"/>
  <c r="C60" i="13"/>
  <c r="C92" i="4"/>
  <c r="C91" i="4"/>
  <c r="B60" i="13" l="1"/>
  <c r="B59" i="13"/>
  <c r="D59" i="13"/>
  <c r="B58" i="13"/>
  <c r="D58" i="13"/>
  <c r="D57" i="13"/>
  <c r="B57" i="13"/>
  <c r="D56" i="13"/>
  <c r="B56" i="13"/>
  <c r="D55" i="13"/>
  <c r="B55" i="13"/>
  <c r="B2" i="4"/>
  <c r="B3" i="4"/>
  <c r="B2" i="3"/>
  <c r="B3" i="3"/>
  <c r="B2" i="2"/>
  <c r="B3" i="2"/>
  <c r="B2" i="1"/>
  <c r="B3" i="1"/>
  <c r="F58" i="13" l="1"/>
  <c r="D25" i="2" s="1"/>
  <c r="F60" i="13"/>
  <c r="E90" i="4" s="1"/>
  <c r="F59" i="13"/>
  <c r="D29" i="3" s="1"/>
  <c r="F57" i="13"/>
  <c r="D130" i="1" s="1"/>
  <c r="F56" i="13"/>
  <c r="D109" i="1" s="1"/>
  <c r="F55" i="13"/>
  <c r="D25" i="1" s="1"/>
  <c r="C13" i="13"/>
  <c r="C12" i="13"/>
  <c r="C11" i="13"/>
  <c r="C16" i="13" l="1"/>
  <c r="C17" i="13"/>
  <c r="B5" i="4" l="1"/>
  <c r="B4" i="4"/>
  <c r="B5" i="3"/>
  <c r="B4" i="3"/>
  <c r="B5" i="2"/>
  <c r="B4" i="2"/>
  <c r="B5" i="1"/>
  <c r="B4" i="1"/>
  <c r="C15" i="13" l="1"/>
  <c r="F12" i="13" l="1"/>
  <c r="C90" i="4"/>
  <c r="F11" i="13" s="1"/>
  <c r="F13" i="13" l="1"/>
  <c r="B130" i="1"/>
  <c r="B17" i="13" s="1"/>
  <c r="B109" i="1"/>
  <c r="B16" i="13" s="1"/>
  <c r="B25" i="1"/>
  <c r="B15" i="13" s="1"/>
  <c r="B29" i="3" l="1"/>
  <c r="B13" i="13" s="1"/>
  <c r="B25" i="2"/>
  <c r="B12" i="13" s="1"/>
  <c r="B11" i="13" l="1"/>
  <c r="B1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1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<sst xmlns="http://schemas.openxmlformats.org/spreadsheetml/2006/main" count="493" uniqueCount="266">
  <si>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</si>
  <si>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</si>
  <si>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</si>
  <si>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</si>
  <si>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</si>
  <si>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</si>
  <si>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</si>
  <si>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</si>
  <si>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</si>
  <si>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</si>
  <si>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</si>
  <si>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</si>
  <si>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</si>
  <si>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</si>
  <si>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</si>
  <si>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</si>
  <si>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</si>
  <si>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</si>
  <si>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</si>
  <si>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</si>
  <si>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</si>
  <si>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</si>
  <si>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</si>
  <si>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</si>
  <si>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</si>
  <si>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</si>
  <si>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</si>
  <si>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</si>
  <si>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</si>
  <si>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</si>
  <si>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</si>
  <si>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</si>
  <si>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</si>
  <si>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</si>
  <si>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</si>
  <si>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</si>
  <si>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</si>
  <si>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</si>
  <si>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</si>
  <si>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</si>
  <si>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</si>
  <si>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</si>
  <si>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</si>
  <si>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</si>
  <si>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</si>
  <si>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</si>
  <si>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</si>
  <si>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</si>
  <si>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</si>
  <si>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</si>
  <si>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</si>
  <si>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</si>
  <si>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</si>
  <si>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Te Aka Whai Ora - Māori Health Authority</t>
  </si>
  <si>
    <t>Chief Executive**</t>
  </si>
  <si>
    <t>Riana Manuel</t>
  </si>
  <si>
    <t>Disclosure period start***</t>
  </si>
  <si>
    <t>Disclosure period end***</t>
  </si>
  <si>
    <t>Agency totals check</t>
  </si>
  <si>
    <t>Chief Executive approval****</t>
  </si>
  <si>
    <t>This disclosure has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</si>
  <si>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</si>
  <si>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</si>
  <si>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</si>
  <si>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</si>
  <si>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</si>
  <si>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</si>
  <si>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</si>
  <si>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</si>
  <si>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</si>
  <si>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</si>
  <si>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</si>
  <si>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</si>
  <si>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</si>
  <si>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</si>
  <si>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</si>
  <si>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</si>
  <si>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</si>
  <si>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</si>
  <si>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</si>
  <si>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</si>
  <si>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</si>
  <si>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</si>
  <si>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</si>
  <si>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</si>
  <si>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</si>
  <si>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</si>
  <si>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</si>
  <si>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</si>
  <si>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</si>
  <si>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</si>
  <si>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</si>
  <si>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</si>
  <si>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</si>
  <si>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</si>
  <si>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</si>
  <si>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</si>
  <si>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</si>
  <si>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</si>
  <si>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</si>
  <si>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</si>
  <si>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</si>
  <si>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</si>
  <si>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</si>
  <si>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</si>
  <si>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</si>
  <si>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</si>
  <si>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</si>
  <si>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</si>
  <si>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</si>
  <si>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</si>
  <si>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</si>
  <si>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</si>
  <si>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</si>
  <si>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</si>
  <si>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</si>
  <si>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</si>
  <si>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</si>
  <si>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</si>
  <si>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</si>
  <si>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</si>
  <si>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</si>
  <si>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Location(s)</t>
  </si>
  <si>
    <t>No hospitality provided</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</si>
  <si>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</si>
  <si>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</si>
  <si>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</si>
  <si>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</si>
  <si>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</si>
  <si>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</si>
  <si>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</si>
  <si>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</si>
  <si>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</si>
  <si>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</si>
  <si>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</si>
  <si>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</si>
  <si>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No international travel</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</si>
  <si>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</si>
  <si>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</si>
  <si>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</si>
  <si>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Commencement of CE Role interim Māori Health Authority (iMHA) - Travel to Wellington for hui/ induction</t>
  </si>
  <si>
    <t>Flights (Akld - Wgtn return)</t>
  </si>
  <si>
    <t>Auckland - Wellington</t>
  </si>
  <si>
    <t>Commencement of CE Role (iMHA) - Travel to Wellington for hui/ induction - ten nights</t>
  </si>
  <si>
    <t>Hotel (Rydges Wellington)</t>
  </si>
  <si>
    <t>Wellington</t>
  </si>
  <si>
    <t>CE's regular travel to work in Wellington</t>
  </si>
  <si>
    <t>CE's regular travel to work in Wellington - two nights</t>
  </si>
  <si>
    <t>Hotel (Rydges Wgtn)</t>
  </si>
  <si>
    <t>Flights (Akld - Wgtn one way)</t>
  </si>
  <si>
    <t>Administrative fee - Travel provider</t>
  </si>
  <si>
    <t>Admin fee</t>
  </si>
  <si>
    <t>N/A</t>
  </si>
  <si>
    <t>CE iMHA/ CE interim Health NZ (iHNZ) - District Health Board (DHB) Visit to Nelson</t>
  </si>
  <si>
    <t>Flights (Wgtn - Nels - Akld)</t>
  </si>
  <si>
    <t>Wellington - Nelson - Auckland</t>
  </si>
  <si>
    <t>Taxi travel - Airport to hospital</t>
  </si>
  <si>
    <t>Taxi travel</t>
  </si>
  <si>
    <t>Nelson</t>
  </si>
  <si>
    <t>Taxi travel - Hospital to airport</t>
  </si>
  <si>
    <t>Taxi travel - Airport to office</t>
  </si>
  <si>
    <t>Taxi travel - Office to airport</t>
  </si>
  <si>
    <t>Taxi travel - Cambridge Terrace to accommodation (hui with provider)</t>
  </si>
  <si>
    <t>CE iMHA/ CE iHNZ - DHB Visit to Dunedin</t>
  </si>
  <si>
    <t>Flights (Akld - Dune - Wgtn)</t>
  </si>
  <si>
    <t>Auckland - Dunedin - Wellington</t>
  </si>
  <si>
    <t>Taxi travel - Airport to accommodation</t>
  </si>
  <si>
    <t>CE iMHA/ CE iHNZ - DHB Visit to Christchurch/ Timaru</t>
  </si>
  <si>
    <t>Flights (Akld - Chch return)</t>
  </si>
  <si>
    <t>Auckland - Christchurch</t>
  </si>
  <si>
    <t>Hotel (Ashley Motor Lodge)</t>
  </si>
  <si>
    <t>Timaru</t>
  </si>
  <si>
    <t>Christchurch</t>
  </si>
  <si>
    <t>Taxi travel - Auckland Central to Epsom (hui with provider)</t>
  </si>
  <si>
    <t>Auckland</t>
  </si>
  <si>
    <t>CE iMHA/ CE iHNZ - DHB visit to Wairarapa</t>
  </si>
  <si>
    <t>Hotel (Copthorne Solway)</t>
  </si>
  <si>
    <t>Masterton</t>
  </si>
  <si>
    <t>Rental car</t>
  </si>
  <si>
    <t>CE visit with Waikato DHB</t>
  </si>
  <si>
    <t>Hotel (Novotel Tainui)</t>
  </si>
  <si>
    <t>Hamilton</t>
  </si>
  <si>
    <t>CE visit to Te Tai Tokerau to engage with local Iwi providers</t>
  </si>
  <si>
    <t>Flights (Akld - Kerikeri Return)</t>
  </si>
  <si>
    <t>Auckland - Kerikeri</t>
  </si>
  <si>
    <t>CE Visit to Te Tai Tokerau to engage with local Iwi providers</t>
  </si>
  <si>
    <t>Hotel (Kerikeri Park Lodge)</t>
  </si>
  <si>
    <t>Kerikeri</t>
  </si>
  <si>
    <t>Hotel (Quality Hotel Oceans)</t>
  </si>
  <si>
    <t>Whangarei</t>
  </si>
  <si>
    <t>Engagement Roadshow (Chch/ Inver/ Roto)</t>
  </si>
  <si>
    <t>Flights (Akld - Chch - Inver - Wgtn - Roto - Akld)</t>
  </si>
  <si>
    <t>Auckland - Christchurch - Invercargill - Wellington - Rotorua - Auckland)</t>
  </si>
  <si>
    <t>Hotel (Chateau on the Park Chch)</t>
  </si>
  <si>
    <t>Hotel (Kelvin Hotel Inver)</t>
  </si>
  <si>
    <t>Taxi travel - Accommodation to engagement hui venue</t>
  </si>
  <si>
    <t>Engagement Roadshow (Lower Hutt)</t>
  </si>
  <si>
    <t>Flights (Akld - Wgtn)</t>
  </si>
  <si>
    <t>Shuttles to transport ELT to Lower Hutt</t>
  </si>
  <si>
    <t>Lower Hutt</t>
  </si>
  <si>
    <t>Taxi Travel - Airport to office</t>
  </si>
  <si>
    <t>Taxi Travel - Accommodation to airport</t>
  </si>
  <si>
    <t>CE iMHA/ CE iHNZ - DHB visit to Hawkes Bay</t>
  </si>
  <si>
    <t>Flights (Akld - Napier return)</t>
  </si>
  <si>
    <t>Napier</t>
  </si>
  <si>
    <t>Taxi Travel - Airport to Manukau City</t>
  </si>
  <si>
    <t>Engagement Roadshow (New Plymouth)</t>
  </si>
  <si>
    <t>Flights (Akld - New Plymouth return)</t>
  </si>
  <si>
    <t>New Plymouth</t>
  </si>
  <si>
    <t>Iwi Māori Partnership Board hui with Tairawhiti iwi providers (Gisborne)</t>
  </si>
  <si>
    <t>Flights (Akld - Gisb - Wgtn)</t>
  </si>
  <si>
    <t>Auckland - Gisborne - Wellington</t>
  </si>
  <si>
    <t>Taxi Travel - Office to airport</t>
  </si>
  <si>
    <t>CE iMHA/ CE iHNZ - DHB visit to Northland</t>
  </si>
  <si>
    <t>Flights (Wgtn - Whan - Akld)</t>
  </si>
  <si>
    <t>Wellington - Auckland - Whangarei</t>
  </si>
  <si>
    <t>Taxi Travel - Airport to accommodation</t>
  </si>
  <si>
    <t>Ministerial Dawn Ceremony for new health entities (Waitangi)</t>
  </si>
  <si>
    <t>Flights (Akld - Kerikeri return)</t>
  </si>
  <si>
    <t>Hotel (Copthorne Kerikeri)</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</si>
  <si>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</si>
  <si>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</si>
  <si>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</si>
  <si>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</si>
  <si>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CE off-site meal with Leadership Team members</t>
  </si>
  <si>
    <t>CE off-site meal with CE Sports NZ</t>
  </si>
  <si>
    <t>CE off-site meal with CE Oranga Tamariki</t>
  </si>
  <si>
    <t>Shuttle for iMHA Executive Leadership Team to travel to Police HQ to visit Police Executive Leadership Team</t>
  </si>
  <si>
    <t>CE hui with local Iwi provider</t>
  </si>
  <si>
    <t>Engagement Hui with Ngai Tahu Rūnanga</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</si>
  <si>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</si>
  <si>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</si>
  <si>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</si>
  <si>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</si>
  <si>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</si>
  <si>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</si>
  <si>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</si>
  <si>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</si>
  <si>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</si>
  <si>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</si>
  <si>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</si>
  <si>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</si>
  <si>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</si>
  <si>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</si>
  <si>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</si>
  <si>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</si>
  <si>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</si>
  <si>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</si>
  <si>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</si>
  <si>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</si>
  <si>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</si>
  <si>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</si>
  <si>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</si>
  <si>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Rongoa Care Pack</t>
  </si>
  <si>
    <t>Rawene Hospital</t>
  </si>
  <si>
    <t>Given to Te Aka Whai Ora staff to use</t>
  </si>
  <si>
    <t>Kaimahi Winter Care Park</t>
  </si>
  <si>
    <t>Te Rau Ora</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</si>
  <si>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</si>
  <si>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</si>
  <si>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</si>
  <si>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</si>
  <si>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</si>
  <si>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</si>
  <si>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The Te Aka Whai Ora Board approved inclusion of the Chief Executive’s apartment rental from March to June 2022 in the expense disclosure. As no apartment rental costs were invoiced for reimbursement/paid by Te Aka Whai Ora during this period, however, they will be included in the next disclosure covering the period from 1 July 2022 to 30 June 2023.</t>
  </si>
  <si>
    <t>This disclosure has been approved by the Board Chair via the People, Culture and Remuneration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</si>
</sst>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2">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35" fillId="3" borderId="0" xfId="0" applyFont="1" applyFill="1" applyAlignment="1">
      <alignment horizontal="center" vertical="center" wrapText="1"/>
    </xf>
    <xf numFmtId="167" fontId="13" fillId="0" borderId="2" xfId="0" applyNumberFormat="1" applyFont="1" applyBorder="1" applyAlignment="1">
      <alignment horizontal="left"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0" zoomScaleNormal="100" workbookViewId="0">
      <selection activeCell="A38" sqref="A38"/>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5"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E15" sqref="E15"/>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5" t="s">
        <v>51</v>
      </c>
      <c r="B1" s="135"/>
      <c r="C1" s="135"/>
      <c r="D1" s="135"/>
      <c r="E1" s="135"/>
      <c r="F1" s="135"/>
      <c r="G1" s="17"/>
      <c r="H1" s="17"/>
      <c r="I1" s="17"/>
      <c r="J1" s="17"/>
      <c r="K1" s="17"/>
    </row>
    <row r="2" spans="1:11" ht="21" customHeight="1" x14ac:dyDescent="0.2">
      <c r="A2" s="3" t="s">
        <v>52</v>
      </c>
      <c r="B2" s="136" t="s">
        <v>53</v>
      </c>
      <c r="C2" s="136"/>
      <c r="D2" s="136"/>
      <c r="E2" s="136"/>
      <c r="F2" s="136"/>
      <c r="G2" s="17"/>
      <c r="H2" s="17"/>
      <c r="I2" s="17"/>
      <c r="J2" s="17"/>
      <c r="K2" s="17"/>
    </row>
    <row r="3" spans="1:11" ht="21" customHeight="1" x14ac:dyDescent="0.2">
      <c r="A3" s="3" t="s">
        <v>54</v>
      </c>
      <c r="B3" s="136" t="s">
        <v>55</v>
      </c>
      <c r="C3" s="136"/>
      <c r="D3" s="136"/>
      <c r="E3" s="136"/>
      <c r="F3" s="136"/>
      <c r="G3" s="17"/>
      <c r="H3" s="17"/>
      <c r="I3" s="17"/>
      <c r="J3" s="17"/>
      <c r="K3" s="17"/>
    </row>
    <row r="4" spans="1:11" ht="21" customHeight="1" x14ac:dyDescent="0.2">
      <c r="A4" s="3" t="s">
        <v>56</v>
      </c>
      <c r="B4" s="137">
        <v>44606</v>
      </c>
      <c r="C4" s="137"/>
      <c r="D4" s="137"/>
      <c r="E4" s="137"/>
      <c r="F4" s="137"/>
      <c r="G4" s="17"/>
      <c r="H4" s="17"/>
      <c r="I4" s="17"/>
      <c r="J4" s="17"/>
      <c r="K4" s="17"/>
    </row>
    <row r="5" spans="1:11" ht="21" customHeight="1" x14ac:dyDescent="0.2">
      <c r="A5" s="3" t="s">
        <v>57</v>
      </c>
      <c r="B5" s="137">
        <v>44742</v>
      </c>
      <c r="C5" s="137"/>
      <c r="D5" s="137"/>
      <c r="E5" s="137"/>
      <c r="F5" s="137"/>
      <c r="G5" s="17"/>
      <c r="H5" s="17"/>
      <c r="I5" s="17"/>
      <c r="J5" s="17"/>
      <c r="K5" s="17"/>
    </row>
    <row r="6" spans="1:11" ht="21" customHeight="1" x14ac:dyDescent="0.2">
      <c r="A6" s="3" t="s">
        <v>58</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21" customHeight="1" x14ac:dyDescent="0.2">
      <c r="A7" s="3" t="s">
        <v>59</v>
      </c>
      <c r="B7" s="133" t="s">
        <v>60</v>
      </c>
      <c r="C7" s="133"/>
      <c r="D7" s="133"/>
      <c r="E7" s="133"/>
      <c r="F7" s="133"/>
      <c r="G7" s="23"/>
      <c r="H7" s="17"/>
      <c r="I7" s="17"/>
      <c r="J7" s="17"/>
      <c r="K7" s="17"/>
    </row>
    <row r="8" spans="1:11" ht="21" customHeight="1" x14ac:dyDescent="0.2">
      <c r="A8" s="3" t="s">
        <v>61</v>
      </c>
      <c r="B8" s="133" t="s">
        <v>265</v>
      </c>
      <c r="C8" s="133"/>
      <c r="D8" s="133"/>
      <c r="E8" s="133"/>
      <c r="F8" s="133"/>
      <c r="G8" s="23"/>
      <c r="H8" s="17"/>
      <c r="I8" s="17"/>
      <c r="J8" s="17"/>
      <c r="K8" s="17"/>
    </row>
    <row r="9" spans="1:11" ht="66.75" customHeight="1" x14ac:dyDescent="0.2">
      <c r="A9" s="132" t="s">
        <v>62</v>
      </c>
      <c r="B9" s="132"/>
      <c r="C9" s="132"/>
      <c r="D9" s="132"/>
      <c r="E9" s="132"/>
      <c r="F9" s="132"/>
      <c r="G9" s="23"/>
      <c r="H9" s="17"/>
      <c r="I9" s="17"/>
      <c r="J9" s="17"/>
      <c r="K9" s="17"/>
    </row>
    <row r="10" spans="1:11" s="94" customFormat="1" ht="36" customHeight="1" x14ac:dyDescent="0.2">
      <c r="A10" s="88" t="s">
        <v>63</v>
      </c>
      <c r="B10" s="89" t="s">
        <v>64</v>
      </c>
      <c r="C10" s="89" t="s">
        <v>65</v>
      </c>
      <c r="D10" s="90"/>
      <c r="E10" s="91" t="s">
        <v>29</v>
      </c>
      <c r="F10" s="92" t="s">
        <v>66</v>
      </c>
      <c r="G10" s="93"/>
      <c r="H10" s="93"/>
      <c r="I10" s="93"/>
      <c r="J10" s="93"/>
      <c r="K10" s="93"/>
    </row>
    <row r="11" spans="1:11" ht="27.75" customHeight="1" x14ac:dyDescent="0.2">
      <c r="A11" s="8" t="s">
        <v>67</v>
      </c>
      <c r="B11" s="60">
        <f>B15+B16+B17</f>
        <v>17540.98</v>
      </c>
      <c r="C11" s="67" t="str">
        <f>IF(Travel!B6="",A34,Travel!B6)</f>
        <v>Figures include GST (where applicable)</v>
      </c>
      <c r="D11" s="6"/>
      <c r="E11" s="8" t="s">
        <v>68</v>
      </c>
      <c r="F11" s="33">
        <f>'Gifts and benefits'!C90</f>
        <v>2</v>
      </c>
      <c r="G11" s="29"/>
      <c r="H11" s="29"/>
      <c r="I11" s="29"/>
      <c r="J11" s="29"/>
      <c r="K11" s="29"/>
    </row>
    <row r="12" spans="1:11" ht="27.75" customHeight="1" x14ac:dyDescent="0.2">
      <c r="A12" s="8" t="s">
        <v>24</v>
      </c>
      <c r="B12" s="60">
        <f>Hospitality!B25</f>
        <v>0</v>
      </c>
      <c r="C12" s="67" t="str">
        <f>IF(Hospitality!B6="",A34,Hospitality!B6)</f>
        <v>Figures include GST (where applicable)</v>
      </c>
      <c r="D12" s="6"/>
      <c r="E12" s="8" t="s">
        <v>69</v>
      </c>
      <c r="F12" s="33">
        <f>'Gifts and benefits'!C91</f>
        <v>2</v>
      </c>
      <c r="G12" s="29"/>
      <c r="H12" s="29"/>
      <c r="I12" s="29"/>
      <c r="J12" s="29"/>
      <c r="K12" s="29"/>
    </row>
    <row r="13" spans="1:11" ht="27.75" customHeight="1" x14ac:dyDescent="0.2">
      <c r="A13" s="8" t="s">
        <v>70</v>
      </c>
      <c r="B13" s="60">
        <f>'All other expenses'!B29</f>
        <v>0</v>
      </c>
      <c r="C13" s="67" t="str">
        <f>IF('All other expenses'!B6="",A34,'All other expenses'!B6)</f>
        <v>Figures include GST (where applicable)</v>
      </c>
      <c r="D13" s="6"/>
      <c r="E13" s="8" t="s">
        <v>71</v>
      </c>
      <c r="F13" s="33">
        <f>'Gifts and benefits'!C92</f>
        <v>0</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72</v>
      </c>
      <c r="B15" s="62">
        <f>Travel!B25</f>
        <v>0</v>
      </c>
      <c r="C15" s="69" t="str">
        <f>C11</f>
        <v>Figures include GST (where applicable)</v>
      </c>
      <c r="D15" s="6"/>
      <c r="E15" s="6"/>
      <c r="F15" s="35"/>
      <c r="G15" s="17"/>
      <c r="H15" s="17"/>
      <c r="I15" s="17"/>
      <c r="J15" s="17"/>
      <c r="K15" s="17"/>
    </row>
    <row r="16" spans="1:11" ht="27.75" customHeight="1" x14ac:dyDescent="0.2">
      <c r="A16" s="9" t="s">
        <v>73</v>
      </c>
      <c r="B16" s="62">
        <f>Travel!B109</f>
        <v>17431.13</v>
      </c>
      <c r="C16" s="69" t="str">
        <f>C11</f>
        <v>Figures include GST (where applicable)</v>
      </c>
      <c r="D16" s="36"/>
      <c r="E16" s="6"/>
      <c r="F16" s="37"/>
      <c r="G16" s="17"/>
      <c r="H16" s="17"/>
      <c r="I16" s="17"/>
      <c r="J16" s="17"/>
      <c r="K16" s="17"/>
    </row>
    <row r="17" spans="1:11" ht="27.75" customHeight="1" x14ac:dyDescent="0.2">
      <c r="A17" s="9" t="s">
        <v>74</v>
      </c>
      <c r="B17" s="62">
        <f>Travel!B130</f>
        <v>109.85000000000001</v>
      </c>
      <c r="C17" s="69"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75</v>
      </c>
      <c r="B19" s="19"/>
      <c r="C19" s="17"/>
      <c r="D19" s="17"/>
      <c r="E19" s="17"/>
      <c r="F19" s="17"/>
      <c r="G19" s="17"/>
      <c r="H19" s="17"/>
      <c r="I19" s="17"/>
      <c r="J19" s="17"/>
      <c r="K19" s="17"/>
    </row>
    <row r="20" spans="1:11" x14ac:dyDescent="0.2">
      <c r="A20" s="20" t="s">
        <v>76</v>
      </c>
      <c r="D20" s="17"/>
      <c r="E20" s="17"/>
      <c r="F20" s="17"/>
      <c r="G20" s="17"/>
      <c r="H20" s="17"/>
      <c r="I20" s="17"/>
      <c r="J20" s="17"/>
      <c r="K20" s="17"/>
    </row>
    <row r="21" spans="1:11" ht="12.6" customHeight="1" x14ac:dyDescent="0.2">
      <c r="A21" s="20" t="s">
        <v>77</v>
      </c>
      <c r="D21" s="17"/>
      <c r="E21" s="17"/>
      <c r="F21" s="17"/>
      <c r="G21" s="17"/>
      <c r="H21" s="17"/>
      <c r="I21" s="17"/>
      <c r="J21" s="17"/>
      <c r="K21" s="17"/>
    </row>
    <row r="22" spans="1:11" ht="12.6" customHeight="1" x14ac:dyDescent="0.2">
      <c r="A22" s="20" t="s">
        <v>78</v>
      </c>
      <c r="D22" s="17"/>
      <c r="E22" s="17"/>
      <c r="F22" s="17"/>
      <c r="G22" s="17"/>
      <c r="H22" s="17"/>
      <c r="I22" s="17"/>
      <c r="J22" s="17"/>
      <c r="K22" s="17"/>
    </row>
    <row r="23" spans="1:11" ht="12.6" customHeight="1" x14ac:dyDescent="0.2">
      <c r="A23" s="20" t="s">
        <v>79</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80</v>
      </c>
      <c r="B25" s="13"/>
      <c r="C25" s="13"/>
      <c r="D25" s="13"/>
      <c r="E25" s="13"/>
      <c r="F25" s="13"/>
      <c r="G25" s="17"/>
      <c r="H25" s="17"/>
      <c r="I25" s="17"/>
      <c r="J25" s="17"/>
      <c r="K25" s="17"/>
    </row>
    <row r="26" spans="1:11" ht="12.75" hidden="1" customHeight="1" x14ac:dyDescent="0.2">
      <c r="A26" s="11" t="s">
        <v>81</v>
      </c>
      <c r="B26" s="4"/>
      <c r="C26" s="4"/>
      <c r="D26" s="11"/>
      <c r="E26" s="11"/>
      <c r="F26" s="11"/>
      <c r="G26" s="17"/>
      <c r="H26" s="17"/>
      <c r="I26" s="17"/>
      <c r="J26" s="17"/>
      <c r="K26" s="17"/>
    </row>
    <row r="27" spans="1:11" hidden="1" x14ac:dyDescent="0.2">
      <c r="A27" s="10" t="s">
        <v>82</v>
      </c>
      <c r="B27" s="10"/>
      <c r="C27" s="10"/>
      <c r="D27" s="10"/>
      <c r="E27" s="10"/>
      <c r="F27" s="10"/>
      <c r="G27" s="17"/>
      <c r="H27" s="17"/>
      <c r="I27" s="17"/>
      <c r="J27" s="17"/>
      <c r="K27" s="17"/>
    </row>
    <row r="28" spans="1:11" hidden="1" x14ac:dyDescent="0.2">
      <c r="A28" s="10" t="s">
        <v>83</v>
      </c>
      <c r="B28" s="10"/>
      <c r="C28" s="10"/>
      <c r="D28" s="10"/>
      <c r="E28" s="10"/>
      <c r="F28" s="10"/>
      <c r="G28" s="17"/>
      <c r="H28" s="17"/>
      <c r="I28" s="17"/>
      <c r="J28" s="17"/>
      <c r="K28" s="17"/>
    </row>
    <row r="29" spans="1:11" hidden="1" x14ac:dyDescent="0.2">
      <c r="A29" s="11" t="s">
        <v>84</v>
      </c>
      <c r="B29" s="11"/>
      <c r="C29" s="11"/>
      <c r="D29" s="11"/>
      <c r="E29" s="11"/>
      <c r="F29" s="11"/>
      <c r="G29" s="17"/>
      <c r="H29" s="17"/>
      <c r="I29" s="17"/>
      <c r="J29" s="17"/>
      <c r="K29" s="17"/>
    </row>
    <row r="30" spans="1:11" hidden="1" x14ac:dyDescent="0.2">
      <c r="A30" s="11" t="s">
        <v>85</v>
      </c>
      <c r="B30" s="11"/>
      <c r="C30" s="11"/>
      <c r="D30" s="11"/>
      <c r="E30" s="11"/>
      <c r="F30" s="11"/>
      <c r="G30" s="17"/>
      <c r="H30" s="17"/>
      <c r="I30" s="17"/>
      <c r="J30" s="17"/>
      <c r="K30" s="17"/>
    </row>
    <row r="31" spans="1:11" hidden="1" x14ac:dyDescent="0.2">
      <c r="A31" s="10" t="s">
        <v>86</v>
      </c>
      <c r="B31" s="10"/>
      <c r="C31" s="10"/>
      <c r="D31" s="10"/>
      <c r="E31" s="10"/>
      <c r="F31" s="10"/>
      <c r="G31" s="17"/>
      <c r="H31" s="17"/>
      <c r="I31" s="17"/>
      <c r="J31" s="17"/>
      <c r="K31" s="17"/>
    </row>
    <row r="32" spans="1:11" hidden="1" x14ac:dyDescent="0.2">
      <c r="A32" s="10" t="s">
        <v>87</v>
      </c>
      <c r="B32" s="10"/>
      <c r="C32" s="10"/>
      <c r="D32" s="10"/>
      <c r="E32" s="10"/>
      <c r="F32" s="10"/>
      <c r="G32" s="17"/>
      <c r="H32" s="17"/>
      <c r="I32" s="17"/>
      <c r="J32" s="17"/>
      <c r="K32" s="17"/>
    </row>
    <row r="33" spans="1:11" hidden="1" x14ac:dyDescent="0.2">
      <c r="A33" s="10" t="s">
        <v>88</v>
      </c>
      <c r="B33" s="10"/>
      <c r="C33" s="10"/>
      <c r="D33" s="10"/>
      <c r="E33" s="10"/>
      <c r="F33" s="10"/>
      <c r="G33" s="17"/>
      <c r="H33" s="17"/>
      <c r="I33" s="17"/>
      <c r="J33" s="17"/>
      <c r="K33" s="17"/>
    </row>
    <row r="34" spans="1:11" hidden="1" x14ac:dyDescent="0.2">
      <c r="A34" s="11" t="s">
        <v>89</v>
      </c>
      <c r="B34" s="11"/>
      <c r="C34" s="11"/>
      <c r="D34" s="11"/>
      <c r="E34" s="11"/>
      <c r="F34" s="11"/>
      <c r="G34" s="17"/>
      <c r="H34" s="17"/>
      <c r="I34" s="17"/>
      <c r="J34" s="17"/>
      <c r="K34" s="17"/>
    </row>
    <row r="35" spans="1:11" hidden="1" x14ac:dyDescent="0.2">
      <c r="A35" s="11" t="s">
        <v>90</v>
      </c>
      <c r="B35" s="11"/>
      <c r="C35" s="11"/>
      <c r="D35" s="11"/>
      <c r="E35" s="11"/>
      <c r="F35" s="11"/>
      <c r="G35" s="17"/>
      <c r="H35" s="17"/>
      <c r="I35" s="17"/>
      <c r="J35" s="17"/>
      <c r="K35" s="17"/>
    </row>
    <row r="36" spans="1:11" hidden="1" x14ac:dyDescent="0.2">
      <c r="A36" s="10" t="s">
        <v>91</v>
      </c>
      <c r="B36" s="64"/>
      <c r="C36" s="64"/>
      <c r="D36" s="64"/>
      <c r="E36" s="64"/>
      <c r="F36" s="64"/>
      <c r="G36" s="17"/>
      <c r="H36" s="17"/>
      <c r="I36" s="17"/>
      <c r="J36" s="17"/>
      <c r="K36" s="17"/>
    </row>
    <row r="37" spans="1:11" hidden="1" x14ac:dyDescent="0.2">
      <c r="A37" s="10" t="s">
        <v>60</v>
      </c>
      <c r="B37" s="64"/>
      <c r="C37" s="64"/>
      <c r="D37" s="64"/>
      <c r="E37" s="64"/>
      <c r="F37" s="64"/>
      <c r="G37" s="17"/>
      <c r="H37" s="17"/>
      <c r="I37" s="17"/>
      <c r="J37" s="17"/>
      <c r="K37" s="17"/>
    </row>
    <row r="38" spans="1:11" hidden="1" x14ac:dyDescent="0.2">
      <c r="A38" s="10" t="s">
        <v>92</v>
      </c>
      <c r="B38" s="64"/>
      <c r="C38" s="64"/>
      <c r="D38" s="64"/>
      <c r="E38" s="64"/>
      <c r="F38" s="64"/>
      <c r="G38" s="17"/>
      <c r="H38" s="17"/>
      <c r="I38" s="17"/>
      <c r="J38" s="17"/>
      <c r="K38" s="17"/>
    </row>
    <row r="39" spans="1:11" hidden="1" x14ac:dyDescent="0.2">
      <c r="A39" s="11" t="s">
        <v>93</v>
      </c>
      <c r="B39" s="4"/>
      <c r="C39" s="4"/>
      <c r="D39" s="4"/>
      <c r="E39" s="4"/>
      <c r="F39" s="4"/>
      <c r="G39" s="17"/>
      <c r="H39" s="17"/>
      <c r="I39" s="17"/>
      <c r="J39" s="17"/>
      <c r="K39" s="17"/>
    </row>
    <row r="40" spans="1:11" hidden="1" x14ac:dyDescent="0.2">
      <c r="A40" s="4" t="s">
        <v>94</v>
      </c>
      <c r="B40" s="4"/>
      <c r="C40" s="4"/>
      <c r="D40" s="4"/>
      <c r="E40" s="4"/>
      <c r="F40" s="4"/>
      <c r="G40" s="17"/>
      <c r="H40" s="17"/>
      <c r="I40" s="17"/>
      <c r="J40" s="17"/>
      <c r="K40" s="17"/>
    </row>
    <row r="41" spans="1:11" hidden="1" x14ac:dyDescent="0.2">
      <c r="A41" s="4" t="s">
        <v>95</v>
      </c>
      <c r="B41" s="4"/>
      <c r="C41" s="4"/>
      <c r="D41" s="4"/>
      <c r="E41" s="4"/>
      <c r="F41" s="4"/>
      <c r="G41" s="17"/>
      <c r="H41" s="17"/>
      <c r="I41" s="17"/>
      <c r="J41" s="17"/>
      <c r="K41" s="17"/>
    </row>
    <row r="42" spans="1:11" hidden="1" x14ac:dyDescent="0.2">
      <c r="A42" s="4" t="s">
        <v>96</v>
      </c>
      <c r="B42" s="4"/>
      <c r="C42" s="4"/>
      <c r="D42" s="4"/>
      <c r="E42" s="4"/>
      <c r="F42" s="4"/>
      <c r="G42" s="17"/>
      <c r="H42" s="17"/>
      <c r="I42" s="17"/>
      <c r="J42" s="17"/>
      <c r="K42" s="17"/>
    </row>
    <row r="43" spans="1:11" hidden="1" x14ac:dyDescent="0.2">
      <c r="A43" s="4" t="s">
        <v>97</v>
      </c>
      <c r="B43" s="4"/>
      <c r="C43" s="4"/>
      <c r="D43" s="4"/>
      <c r="E43" s="4"/>
      <c r="F43" s="4"/>
      <c r="G43" s="17"/>
      <c r="H43" s="17"/>
      <c r="I43" s="17"/>
      <c r="J43" s="17"/>
      <c r="K43" s="17"/>
    </row>
    <row r="44" spans="1:11" hidden="1" x14ac:dyDescent="0.2">
      <c r="A44" s="4" t="s">
        <v>98</v>
      </c>
      <c r="B44" s="4"/>
      <c r="C44" s="4"/>
      <c r="D44" s="4"/>
      <c r="E44" s="4"/>
      <c r="F44" s="4"/>
      <c r="G44" s="17"/>
      <c r="H44" s="17"/>
      <c r="I44" s="17"/>
      <c r="J44" s="17"/>
      <c r="K44" s="17"/>
    </row>
    <row r="45" spans="1:11" hidden="1" x14ac:dyDescent="0.2">
      <c r="A45" s="65" t="s">
        <v>99</v>
      </c>
      <c r="B45" s="64"/>
      <c r="C45" s="64"/>
      <c r="D45" s="64"/>
      <c r="E45" s="64"/>
      <c r="F45" s="64"/>
      <c r="G45" s="17"/>
      <c r="H45" s="17"/>
      <c r="I45" s="17"/>
      <c r="J45" s="17"/>
      <c r="K45" s="17"/>
    </row>
    <row r="46" spans="1:11" hidden="1" x14ac:dyDescent="0.2">
      <c r="A46" s="64" t="s">
        <v>100</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101</v>
      </c>
      <c r="B48" s="64"/>
      <c r="C48" s="64"/>
      <c r="D48" s="64"/>
      <c r="E48" s="64"/>
      <c r="F48" s="64"/>
      <c r="G48" s="17"/>
      <c r="H48" s="17"/>
      <c r="I48" s="17"/>
      <c r="J48" s="17"/>
      <c r="K48" s="17"/>
    </row>
    <row r="49" spans="1:11" ht="25.5" hidden="1" x14ac:dyDescent="0.2">
      <c r="A49" s="82" t="s">
        <v>102</v>
      </c>
      <c r="B49" s="64"/>
      <c r="C49" s="64"/>
      <c r="D49" s="64"/>
      <c r="E49" s="64"/>
      <c r="F49" s="64"/>
      <c r="G49" s="17"/>
      <c r="H49" s="17"/>
      <c r="I49" s="17"/>
      <c r="J49" s="17"/>
      <c r="K49" s="17"/>
    </row>
    <row r="50" spans="1:11" ht="25.5" hidden="1" x14ac:dyDescent="0.2">
      <c r="A50" s="83" t="s">
        <v>103</v>
      </c>
      <c r="B50" s="4"/>
      <c r="C50" s="4"/>
      <c r="D50" s="4"/>
      <c r="E50" s="4"/>
      <c r="F50" s="4"/>
      <c r="G50" s="17"/>
      <c r="H50" s="17"/>
      <c r="I50" s="17"/>
      <c r="J50" s="17"/>
      <c r="K50" s="17"/>
    </row>
    <row r="51" spans="1:11" ht="25.5" hidden="1" x14ac:dyDescent="0.2">
      <c r="A51" s="83" t="s">
        <v>104</v>
      </c>
      <c r="B51" s="4"/>
      <c r="C51" s="4"/>
      <c r="D51" s="4"/>
      <c r="E51" s="4"/>
      <c r="F51" s="4"/>
      <c r="G51" s="17"/>
      <c r="H51" s="17"/>
      <c r="I51" s="17"/>
      <c r="J51" s="17"/>
      <c r="K51" s="17"/>
    </row>
    <row r="52" spans="1:11" ht="38.25" hidden="1" x14ac:dyDescent="0.2">
      <c r="A52" s="83" t="s">
        <v>105</v>
      </c>
      <c r="B52" s="75"/>
      <c r="C52" s="75"/>
      <c r="D52" s="75"/>
      <c r="E52" s="11"/>
      <c r="F52" s="11"/>
      <c r="G52" s="17"/>
      <c r="H52" s="17"/>
      <c r="I52" s="17"/>
      <c r="J52" s="17"/>
      <c r="K52" s="17"/>
    </row>
    <row r="53" spans="1:11" hidden="1" x14ac:dyDescent="0.2">
      <c r="A53" s="80" t="s">
        <v>106</v>
      </c>
      <c r="B53" s="74"/>
      <c r="C53" s="74"/>
      <c r="D53" s="74"/>
      <c r="E53" s="10"/>
      <c r="F53" s="10" t="b">
        <v>1</v>
      </c>
      <c r="G53" s="17"/>
      <c r="H53" s="17"/>
      <c r="I53" s="17"/>
      <c r="J53" s="17"/>
      <c r="K53" s="17"/>
    </row>
    <row r="54" spans="1:11" hidden="1" x14ac:dyDescent="0.2">
      <c r="A54" s="81" t="s">
        <v>107</v>
      </c>
      <c r="B54" s="80"/>
      <c r="C54" s="80"/>
      <c r="D54" s="80"/>
      <c r="E54" s="10"/>
      <c r="F54" s="10" t="b">
        <v>0</v>
      </c>
      <c r="G54" s="17"/>
      <c r="H54" s="17"/>
      <c r="I54" s="17"/>
      <c r="J54" s="17"/>
      <c r="K54" s="17"/>
    </row>
    <row r="55" spans="1:11" hidden="1" x14ac:dyDescent="0.2">
      <c r="A55" s="84"/>
      <c r="B55" s="76">
        <f>COUNT(Travel!B12:B24)</f>
        <v>0</v>
      </c>
      <c r="C55" s="76"/>
      <c r="D55" s="76">
        <f>COUNTIF(Travel!D12:D24,"*")</f>
        <v>0</v>
      </c>
      <c r="E55" s="77"/>
      <c r="F55" s="77" t="b">
        <f>MIN(B55,D55)=MAX(B55,D55)</f>
        <v>1</v>
      </c>
      <c r="G55" s="17"/>
      <c r="H55" s="17"/>
      <c r="I55" s="17"/>
      <c r="J55" s="17"/>
      <c r="K55" s="17"/>
    </row>
    <row r="56" spans="1:11" hidden="1" x14ac:dyDescent="0.2">
      <c r="A56" s="84" t="s">
        <v>108</v>
      </c>
      <c r="B56" s="76">
        <f>COUNT(Travel!B29:B108)</f>
        <v>77</v>
      </c>
      <c r="C56" s="76"/>
      <c r="D56" s="76">
        <f>COUNTIF(Travel!D29:D108,"*")</f>
        <v>77</v>
      </c>
      <c r="E56" s="77"/>
      <c r="F56" s="77" t="b">
        <f>MIN(B56,D56)=MAX(B56,D56)</f>
        <v>1</v>
      </c>
    </row>
    <row r="57" spans="1:11" hidden="1" x14ac:dyDescent="0.2">
      <c r="A57" s="85"/>
      <c r="B57" s="76">
        <f>COUNT(Travel!B113:B129)</f>
        <v>6</v>
      </c>
      <c r="C57" s="76"/>
      <c r="D57" s="76">
        <f>COUNTIF(Travel!D113:D129,"*")</f>
        <v>6</v>
      </c>
      <c r="E57" s="77"/>
      <c r="F57" s="77" t="b">
        <f>MIN(B57,D57)=MAX(B57,D57)</f>
        <v>1</v>
      </c>
    </row>
    <row r="58" spans="1:11" hidden="1" x14ac:dyDescent="0.2">
      <c r="A58" s="86" t="s">
        <v>109</v>
      </c>
      <c r="B58" s="78">
        <f>COUNT(Hospitality!B11:B24)</f>
        <v>0</v>
      </c>
      <c r="C58" s="78"/>
      <c r="D58" s="78">
        <f>COUNTIF(Hospitality!D11:D24,"*")</f>
        <v>0</v>
      </c>
      <c r="E58" s="79"/>
      <c r="F58" s="79" t="b">
        <f>MIN(B58,D58)=MAX(B58,D58)</f>
        <v>1</v>
      </c>
    </row>
    <row r="59" spans="1:11" hidden="1" x14ac:dyDescent="0.2">
      <c r="A59" s="87" t="s">
        <v>110</v>
      </c>
      <c r="B59" s="77">
        <f>COUNT('All other expenses'!B11:B28)</f>
        <v>0</v>
      </c>
      <c r="C59" s="77"/>
      <c r="D59" s="77">
        <f>COUNTIF('All other expenses'!D11:D28,"*")</f>
        <v>0</v>
      </c>
      <c r="E59" s="77"/>
      <c r="F59" s="77" t="b">
        <f>MIN(B59,D59)=MAX(B59,D59)</f>
        <v>1</v>
      </c>
    </row>
    <row r="60" spans="1:11" hidden="1" x14ac:dyDescent="0.2">
      <c r="A60" s="86" t="s">
        <v>111</v>
      </c>
      <c r="B60" s="78">
        <f>COUNTIF('Gifts and benefits'!B11:B89,"*")</f>
        <v>2</v>
      </c>
      <c r="C60" s="78">
        <f>COUNTIF('Gifts and benefits'!C11:C89,"*")</f>
        <v>2</v>
      </c>
      <c r="D60" s="78"/>
      <c r="E60" s="78">
        <f>COUNTA('Gifts and benefits'!E11:E89)</f>
        <v>2</v>
      </c>
      <c r="F60" s="79"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D29" sqref="D29"/>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5" t="s">
        <v>112</v>
      </c>
      <c r="B1" s="135"/>
      <c r="C1" s="135"/>
      <c r="D1" s="135"/>
      <c r="E1" s="135"/>
    </row>
    <row r="2" spans="1:6" ht="21" customHeight="1" x14ac:dyDescent="0.2">
      <c r="A2" s="3" t="s">
        <v>52</v>
      </c>
      <c r="B2" s="139" t="str">
        <f>'Summary and sign-off'!B2:F2</f>
        <v>Te Aka Whai Ora - Māori Health Authority</v>
      </c>
      <c r="C2" s="139"/>
      <c r="D2" s="139"/>
      <c r="E2" s="139"/>
    </row>
    <row r="3" spans="1:6" ht="21" customHeight="1" x14ac:dyDescent="0.2">
      <c r="A3" s="3" t="s">
        <v>113</v>
      </c>
      <c r="B3" s="139" t="str">
        <f>'Summary and sign-off'!B3:F3</f>
        <v>Riana Manuel</v>
      </c>
      <c r="C3" s="139"/>
      <c r="D3" s="139"/>
      <c r="E3" s="139"/>
    </row>
    <row r="4" spans="1:6" ht="21" customHeight="1" x14ac:dyDescent="0.2">
      <c r="A4" s="3" t="s">
        <v>114</v>
      </c>
      <c r="B4" s="139">
        <f>'Summary and sign-off'!B4:F4</f>
        <v>44606</v>
      </c>
      <c r="C4" s="139"/>
      <c r="D4" s="139"/>
      <c r="E4" s="139"/>
    </row>
    <row r="5" spans="1:6" ht="21" customHeight="1" x14ac:dyDescent="0.2">
      <c r="A5" s="3" t="s">
        <v>115</v>
      </c>
      <c r="B5" s="139">
        <f>'Summary and sign-off'!B5:F5</f>
        <v>44742</v>
      </c>
      <c r="C5" s="139"/>
      <c r="D5" s="139"/>
      <c r="E5" s="139"/>
    </row>
    <row r="6" spans="1:6" ht="21" customHeight="1" x14ac:dyDescent="0.2">
      <c r="A6" s="3" t="s">
        <v>116</v>
      </c>
      <c r="B6" s="133" t="s">
        <v>82</v>
      </c>
      <c r="C6" s="133"/>
      <c r="D6" s="133"/>
      <c r="E6" s="133"/>
    </row>
    <row r="7" spans="1:6" ht="21" customHeight="1" x14ac:dyDescent="0.2">
      <c r="A7" s="3" t="s">
        <v>58</v>
      </c>
      <c r="B7" s="133" t="s">
        <v>85</v>
      </c>
      <c r="C7" s="133"/>
      <c r="D7" s="133"/>
      <c r="E7" s="133"/>
    </row>
    <row r="8" spans="1:6" ht="35.25" customHeight="1" x14ac:dyDescent="0.25">
      <c r="A8" s="142" t="s">
        <v>117</v>
      </c>
      <c r="B8" s="142"/>
      <c r="C8" s="143"/>
      <c r="D8" s="143"/>
      <c r="E8" s="143"/>
      <c r="F8" s="27"/>
    </row>
    <row r="9" spans="1:6" ht="35.25" customHeight="1" x14ac:dyDescent="0.25">
      <c r="A9" s="140" t="s">
        <v>118</v>
      </c>
      <c r="B9" s="141"/>
      <c r="C9" s="141"/>
      <c r="D9" s="141"/>
      <c r="E9" s="141"/>
      <c r="F9" s="27"/>
    </row>
    <row r="10" spans="1:6" ht="27" customHeight="1" x14ac:dyDescent="0.2">
      <c r="A10" s="24" t="s">
        <v>119</v>
      </c>
      <c r="B10" s="24" t="s">
        <v>64</v>
      </c>
      <c r="C10" s="24" t="s">
        <v>120</v>
      </c>
      <c r="D10" s="24" t="s">
        <v>121</v>
      </c>
      <c r="E10" s="24" t="s">
        <v>122</v>
      </c>
      <c r="F10" s="20"/>
    </row>
    <row r="11" spans="1:6" s="2" customFormat="1" hidden="1" x14ac:dyDescent="0.2">
      <c r="A11" s="100"/>
      <c r="B11" s="97"/>
      <c r="C11" s="101"/>
      <c r="D11" s="101"/>
      <c r="E11" s="102"/>
    </row>
    <row r="12" spans="1:6" s="2" customFormat="1" x14ac:dyDescent="0.2">
      <c r="A12" s="120"/>
      <c r="B12" s="121"/>
      <c r="C12" s="125" t="s">
        <v>123</v>
      </c>
      <c r="D12" s="125"/>
      <c r="E12" s="126"/>
    </row>
    <row r="13" spans="1:6" s="2" customFormat="1" x14ac:dyDescent="0.2">
      <c r="A13" s="120"/>
      <c r="B13" s="121"/>
      <c r="C13" s="125"/>
      <c r="D13" s="125"/>
      <c r="E13" s="126"/>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0"/>
      <c r="B21" s="121"/>
      <c r="C21" s="125"/>
      <c r="D21" s="125"/>
      <c r="E21" s="126"/>
    </row>
    <row r="22" spans="1:6" s="2" customFormat="1" x14ac:dyDescent="0.2">
      <c r="A22" s="124"/>
      <c r="B22" s="121"/>
      <c r="C22" s="125"/>
      <c r="D22" s="125"/>
      <c r="E22" s="126"/>
    </row>
    <row r="23" spans="1:6" s="2" customFormat="1" x14ac:dyDescent="0.2">
      <c r="A23" s="124"/>
      <c r="B23" s="121"/>
      <c r="C23" s="125"/>
      <c r="D23" s="125"/>
      <c r="E23" s="126"/>
    </row>
    <row r="24" spans="1:6" s="2" customFormat="1" ht="11.25" hidden="1" customHeight="1" x14ac:dyDescent="0.2">
      <c r="A24" s="100"/>
      <c r="B24" s="97"/>
      <c r="C24" s="101"/>
      <c r="D24" s="101"/>
      <c r="E24" s="102"/>
    </row>
    <row r="25" spans="1:6" ht="34.5" customHeight="1" x14ac:dyDescent="0.2">
      <c r="A25" s="54" t="s">
        <v>124</v>
      </c>
      <c r="B25" s="63">
        <f>SUM(B11:B24)</f>
        <v>0</v>
      </c>
      <c r="C25" s="71" t="str">
        <f>IF(SUBTOTAL(3,B11:B24)=SUBTOTAL(103,B11:B24),'Summary and sign-off'!$A$48,'Summary and sign-off'!$A$49)</f>
        <v>Check - there are no hidden rows with data</v>
      </c>
      <c r="D25" s="138" t="str">
        <f>IF('Summary and sign-off'!F58='Summary and sign-off'!F54,'Summary and sign-off'!A51,'Summary and sign-off'!A50)</f>
        <v>Check - each entry provides sufficient information</v>
      </c>
      <c r="E25" s="138"/>
      <c r="F25" s="2"/>
    </row>
    <row r="26" spans="1:6" x14ac:dyDescent="0.2">
      <c r="A26" s="18"/>
      <c r="B26" s="17"/>
      <c r="C26" s="17"/>
      <c r="D26" s="17"/>
      <c r="E26" s="17"/>
    </row>
    <row r="27" spans="1:6" x14ac:dyDescent="0.2">
      <c r="A27" s="18" t="s">
        <v>75</v>
      </c>
      <c r="B27" s="19"/>
      <c r="C27" s="17"/>
      <c r="D27" s="17"/>
      <c r="E27" s="17"/>
    </row>
    <row r="28" spans="1:6" ht="12.75" customHeight="1" x14ac:dyDescent="0.2">
      <c r="A28" s="20" t="s">
        <v>125</v>
      </c>
      <c r="B28" s="20"/>
      <c r="C28" s="20"/>
      <c r="D28" s="20"/>
      <c r="E28" s="20"/>
    </row>
    <row r="29" spans="1:6" x14ac:dyDescent="0.2">
      <c r="A29" s="20" t="s">
        <v>126</v>
      </c>
      <c r="B29" s="20"/>
      <c r="C29" s="28"/>
      <c r="D29" s="28"/>
      <c r="E29" s="28"/>
    </row>
    <row r="30" spans="1:6" x14ac:dyDescent="0.2">
      <c r="A30" s="20" t="s">
        <v>81</v>
      </c>
      <c r="B30" s="19"/>
      <c r="C30" s="17"/>
      <c r="D30" s="17"/>
      <c r="E30" s="17"/>
      <c r="F30" s="17"/>
    </row>
    <row r="31" spans="1:6" x14ac:dyDescent="0.2">
      <c r="A31" s="20" t="s">
        <v>127</v>
      </c>
      <c r="B31" s="20"/>
      <c r="C31" s="28"/>
      <c r="D31" s="28"/>
      <c r="E31" s="28"/>
    </row>
    <row r="32" spans="1:6" ht="12.75" customHeight="1" x14ac:dyDescent="0.2">
      <c r="A32" s="20" t="s">
        <v>128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06"/>
  <sheetViews>
    <sheetView topLeftCell="A4" zoomScaleNormal="100" workbookViewId="0">
      <selection activeCell="C30" sqref="C30"/>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35" t="s">
        <v>112</v>
      </c>
      <c r="B1" s="135"/>
      <c r="C1" s="135"/>
      <c r="D1" s="135"/>
      <c r="E1" s="135"/>
      <c r="F1" s="17"/>
    </row>
    <row r="2" spans="1:6" ht="21" customHeight="1" x14ac:dyDescent="0.2">
      <c r="A2" s="3" t="s">
        <v>52</v>
      </c>
      <c r="B2" s="139" t="str">
        <f>'Summary and sign-off'!B2:F2</f>
        <v>Te Aka Whai Ora - Māori Health Authority</v>
      </c>
      <c r="C2" s="139"/>
      <c r="D2" s="139"/>
      <c r="E2" s="139"/>
      <c r="F2" s="17"/>
    </row>
    <row r="3" spans="1:6" ht="21" customHeight="1" x14ac:dyDescent="0.2">
      <c r="A3" s="3" t="s">
        <v>113</v>
      </c>
      <c r="B3" s="139" t="str">
        <f>'Summary and sign-off'!B3:F3</f>
        <v>Riana Manuel</v>
      </c>
      <c r="C3" s="139"/>
      <c r="D3" s="139"/>
      <c r="E3" s="139"/>
      <c r="F3" s="17"/>
    </row>
    <row r="4" spans="1:6" ht="21" customHeight="1" x14ac:dyDescent="0.2">
      <c r="A4" s="3" t="s">
        <v>114</v>
      </c>
      <c r="B4" s="139">
        <f>'Summary and sign-off'!B4:F4</f>
        <v>44606</v>
      </c>
      <c r="C4" s="139"/>
      <c r="D4" s="139"/>
      <c r="E4" s="139"/>
      <c r="F4" s="17"/>
    </row>
    <row r="5" spans="1:6" ht="21" customHeight="1" x14ac:dyDescent="0.2">
      <c r="A5" s="3" t="s">
        <v>115</v>
      </c>
      <c r="B5" s="139">
        <f>'Summary and sign-off'!B5:F5</f>
        <v>44742</v>
      </c>
      <c r="C5" s="139"/>
      <c r="D5" s="139"/>
      <c r="E5" s="139"/>
      <c r="F5" s="17"/>
    </row>
    <row r="6" spans="1:6" ht="21" customHeight="1" x14ac:dyDescent="0.2">
      <c r="A6" s="3" t="s">
        <v>116</v>
      </c>
      <c r="B6" s="133" t="s">
        <v>82</v>
      </c>
      <c r="C6" s="133"/>
      <c r="D6" s="133"/>
      <c r="E6" s="133"/>
      <c r="F6" s="17"/>
    </row>
    <row r="7" spans="1:6" ht="21" customHeight="1" x14ac:dyDescent="0.2">
      <c r="A7" s="3" t="s">
        <v>58</v>
      </c>
      <c r="B7" s="133" t="s">
        <v>85</v>
      </c>
      <c r="C7" s="133"/>
      <c r="D7" s="133"/>
      <c r="E7" s="133"/>
      <c r="F7" s="17"/>
    </row>
    <row r="8" spans="1:6" ht="36" customHeight="1" x14ac:dyDescent="0.2">
      <c r="A8" s="145" t="s">
        <v>129</v>
      </c>
      <c r="B8" s="146"/>
      <c r="C8" s="146"/>
      <c r="D8" s="146"/>
      <c r="E8" s="146"/>
      <c r="F8" s="19"/>
    </row>
    <row r="9" spans="1:6" ht="36" customHeight="1" x14ac:dyDescent="0.2">
      <c r="A9" s="147" t="s">
        <v>130</v>
      </c>
      <c r="B9" s="148"/>
      <c r="C9" s="148"/>
      <c r="D9" s="148"/>
      <c r="E9" s="148"/>
      <c r="F9" s="19"/>
    </row>
    <row r="10" spans="1:6" ht="24.75" customHeight="1" x14ac:dyDescent="0.2">
      <c r="A10" s="144" t="s">
        <v>131</v>
      </c>
      <c r="B10" s="149"/>
      <c r="C10" s="144"/>
      <c r="D10" s="144"/>
      <c r="E10" s="144"/>
      <c r="F10" s="29"/>
    </row>
    <row r="11" spans="1:6" ht="27" customHeight="1" x14ac:dyDescent="0.2">
      <c r="A11" s="24" t="s">
        <v>132</v>
      </c>
      <c r="B11" s="24" t="s">
        <v>133</v>
      </c>
      <c r="C11" s="24" t="s">
        <v>134</v>
      </c>
      <c r="D11" s="24" t="s">
        <v>135</v>
      </c>
      <c r="E11" s="24" t="s">
        <v>122</v>
      </c>
      <c r="F11" s="30"/>
    </row>
    <row r="12" spans="1:6" s="2" customFormat="1" hidden="1" x14ac:dyDescent="0.2">
      <c r="A12" s="96"/>
      <c r="B12" s="97"/>
      <c r="C12" s="98"/>
      <c r="D12" s="98"/>
      <c r="E12" s="99"/>
      <c r="F12" s="1"/>
    </row>
    <row r="13" spans="1:6" s="2" customFormat="1" x14ac:dyDescent="0.2">
      <c r="A13" s="120"/>
      <c r="B13" s="121"/>
      <c r="C13" s="120" t="s">
        <v>136</v>
      </c>
      <c r="D13" s="122"/>
      <c r="E13" s="123"/>
      <c r="F13" s="1"/>
    </row>
    <row r="14" spans="1:6" s="2" customFormat="1" x14ac:dyDescent="0.2">
      <c r="A14" s="120"/>
      <c r="B14" s="121"/>
      <c r="C14" s="122"/>
      <c r="D14" s="122"/>
      <c r="E14" s="123"/>
      <c r="F14" s="1"/>
    </row>
    <row r="15" spans="1:6" s="2" customFormat="1" x14ac:dyDescent="0.2">
      <c r="A15" s="120"/>
      <c r="B15" s="121"/>
      <c r="C15" s="122"/>
      <c r="D15" s="122"/>
      <c r="E15" s="123"/>
      <c r="F15" s="1"/>
    </row>
    <row r="16" spans="1:6" s="2" customFormat="1" x14ac:dyDescent="0.2">
      <c r="A16" s="120"/>
      <c r="B16" s="121"/>
      <c r="C16" s="122"/>
      <c r="D16" s="122"/>
      <c r="E16" s="123"/>
      <c r="F16" s="1"/>
    </row>
    <row r="17" spans="1:6" s="2" customFormat="1" x14ac:dyDescent="0.2">
      <c r="A17" s="120"/>
      <c r="B17" s="121"/>
      <c r="C17" s="122"/>
      <c r="D17" s="122"/>
      <c r="E17" s="123"/>
      <c r="F17" s="1"/>
    </row>
    <row r="18" spans="1:6" s="2" customFormat="1" x14ac:dyDescent="0.2">
      <c r="A18" s="120"/>
      <c r="B18" s="121"/>
      <c r="C18" s="122"/>
      <c r="D18" s="122"/>
      <c r="E18" s="123"/>
      <c r="F18" s="1"/>
    </row>
    <row r="19" spans="1:6" s="2" customFormat="1" x14ac:dyDescent="0.2">
      <c r="A19" s="120"/>
      <c r="B19" s="121"/>
      <c r="C19" s="122"/>
      <c r="D19" s="122"/>
      <c r="E19" s="123"/>
      <c r="F19" s="1"/>
    </row>
    <row r="20" spans="1:6" s="2" customFormat="1" x14ac:dyDescent="0.2">
      <c r="A20" s="120"/>
      <c r="B20" s="121"/>
      <c r="C20" s="122"/>
      <c r="D20" s="122"/>
      <c r="E20" s="123"/>
      <c r="F20" s="1"/>
    </row>
    <row r="21" spans="1:6" s="2" customFormat="1" ht="12.75" customHeight="1" x14ac:dyDescent="0.2">
      <c r="A21" s="120"/>
      <c r="B21" s="121"/>
      <c r="C21" s="122"/>
      <c r="D21" s="122"/>
      <c r="E21" s="123"/>
      <c r="F21" s="1"/>
    </row>
    <row r="22" spans="1:6" s="2" customFormat="1" x14ac:dyDescent="0.2">
      <c r="A22" s="124"/>
      <c r="B22" s="121"/>
      <c r="C22" s="122"/>
      <c r="D22" s="122"/>
      <c r="E22" s="123"/>
      <c r="F22" s="1"/>
    </row>
    <row r="23" spans="1:6" s="2" customFormat="1" x14ac:dyDescent="0.2">
      <c r="A23" s="124"/>
      <c r="B23" s="121"/>
      <c r="C23" s="122"/>
      <c r="D23" s="122"/>
      <c r="E23" s="123"/>
      <c r="F23" s="1"/>
    </row>
    <row r="24" spans="1:6" s="2" customFormat="1" hidden="1" x14ac:dyDescent="0.2">
      <c r="A24" s="106"/>
      <c r="B24" s="107"/>
      <c r="C24" s="108"/>
      <c r="D24" s="108"/>
      <c r="E24" s="109"/>
      <c r="F24" s="1"/>
    </row>
    <row r="25" spans="1:6" ht="19.5" customHeight="1" x14ac:dyDescent="0.2">
      <c r="A25" s="72" t="s">
        <v>137</v>
      </c>
      <c r="B25" s="73">
        <f>SUM(B12:B24)</f>
        <v>0</v>
      </c>
      <c r="C25" s="131" t="str">
        <f>IF(SUBTOTAL(3,B12:B24)=SUBTOTAL(103,B12:B24),'Summary and sign-off'!$A$48,'Summary and sign-off'!$A$49)</f>
        <v>Check - there are no hidden rows with data</v>
      </c>
      <c r="D25" s="138" t="str">
        <f>IF('Summary and sign-off'!F55='Summary and sign-off'!F54,'Summary and sign-off'!A51,'Summary and sign-off'!A50)</f>
        <v>Check - each entry provides sufficient information</v>
      </c>
      <c r="E25" s="138"/>
      <c r="F25" s="17"/>
    </row>
    <row r="26" spans="1:6" ht="10.5" customHeight="1" x14ac:dyDescent="0.2">
      <c r="A26" s="17"/>
      <c r="B26" s="19"/>
      <c r="C26" s="17"/>
      <c r="D26" s="17"/>
      <c r="E26" s="17"/>
      <c r="F26" s="17"/>
    </row>
    <row r="27" spans="1:6" ht="24.75" customHeight="1" x14ac:dyDescent="0.2">
      <c r="A27" s="144" t="s">
        <v>138</v>
      </c>
      <c r="B27" s="144"/>
      <c r="C27" s="144"/>
      <c r="D27" s="144"/>
      <c r="E27" s="144"/>
      <c r="F27" s="29"/>
    </row>
    <row r="28" spans="1:6" ht="27" customHeight="1" x14ac:dyDescent="0.2">
      <c r="A28" s="24" t="s">
        <v>132</v>
      </c>
      <c r="B28" s="24" t="s">
        <v>64</v>
      </c>
      <c r="C28" s="24" t="s">
        <v>139</v>
      </c>
      <c r="D28" s="24" t="s">
        <v>135</v>
      </c>
      <c r="E28" s="24" t="s">
        <v>122</v>
      </c>
      <c r="F28" s="30"/>
    </row>
    <row r="29" spans="1:6" s="2" customFormat="1" x14ac:dyDescent="0.2">
      <c r="A29" s="96"/>
      <c r="B29" s="97"/>
      <c r="C29" s="98"/>
      <c r="D29" s="98"/>
      <c r="E29" s="99"/>
      <c r="F29" s="1"/>
    </row>
    <row r="30" spans="1:6" s="2" customFormat="1" ht="25.5" x14ac:dyDescent="0.2">
      <c r="A30" s="120">
        <v>44606</v>
      </c>
      <c r="B30" s="121">
        <v>650.12</v>
      </c>
      <c r="C30" s="122" t="s">
        <v>140</v>
      </c>
      <c r="D30" s="122" t="s">
        <v>141</v>
      </c>
      <c r="E30" s="123" t="s">
        <v>142</v>
      </c>
      <c r="F30" s="1"/>
    </row>
    <row r="31" spans="1:6" s="2" customFormat="1" ht="25.5" x14ac:dyDescent="0.2">
      <c r="A31" s="120">
        <v>44605</v>
      </c>
      <c r="B31" s="121">
        <v>1267.04</v>
      </c>
      <c r="C31" s="122" t="s">
        <v>143</v>
      </c>
      <c r="D31" s="122" t="s">
        <v>144</v>
      </c>
      <c r="E31" s="123" t="s">
        <v>145</v>
      </c>
      <c r="F31" s="1"/>
    </row>
    <row r="32" spans="1:6" s="2" customFormat="1" x14ac:dyDescent="0.2">
      <c r="A32" s="120">
        <v>44620</v>
      </c>
      <c r="B32" s="121">
        <v>310.08</v>
      </c>
      <c r="C32" s="122" t="s">
        <v>146</v>
      </c>
      <c r="D32" s="122" t="s">
        <v>141</v>
      </c>
      <c r="E32" s="123" t="s">
        <v>142</v>
      </c>
      <c r="F32" s="1"/>
    </row>
    <row r="33" spans="1:6" s="2" customFormat="1" x14ac:dyDescent="0.2">
      <c r="A33" s="120">
        <v>44620</v>
      </c>
      <c r="B33" s="121">
        <v>354.83</v>
      </c>
      <c r="C33" s="122" t="s">
        <v>147</v>
      </c>
      <c r="D33" s="122" t="s">
        <v>148</v>
      </c>
      <c r="E33" s="123" t="s">
        <v>145</v>
      </c>
      <c r="F33" s="1"/>
    </row>
    <row r="34" spans="1:6" s="2" customFormat="1" x14ac:dyDescent="0.2">
      <c r="A34" s="120">
        <v>44627</v>
      </c>
      <c r="B34" s="121">
        <v>421.52</v>
      </c>
      <c r="C34" s="122" t="s">
        <v>146</v>
      </c>
      <c r="D34" s="122" t="s">
        <v>141</v>
      </c>
      <c r="E34" s="123" t="s">
        <v>142</v>
      </c>
      <c r="F34" s="1"/>
    </row>
    <row r="35" spans="1:6" s="2" customFormat="1" x14ac:dyDescent="0.2">
      <c r="A35" s="120">
        <v>44627</v>
      </c>
      <c r="B35" s="121">
        <v>321.74</v>
      </c>
      <c r="C35" s="122" t="s">
        <v>147</v>
      </c>
      <c r="D35" s="122" t="s">
        <v>148</v>
      </c>
      <c r="E35" s="123" t="s">
        <v>145</v>
      </c>
      <c r="F35" s="1"/>
    </row>
    <row r="36" spans="1:6" s="2" customFormat="1" x14ac:dyDescent="0.2">
      <c r="A36" s="120">
        <v>44634</v>
      </c>
      <c r="B36" s="121">
        <v>212</v>
      </c>
      <c r="C36" s="122" t="s">
        <v>146</v>
      </c>
      <c r="D36" s="122" t="s">
        <v>149</v>
      </c>
      <c r="E36" s="123" t="s">
        <v>142</v>
      </c>
      <c r="F36" s="1"/>
    </row>
    <row r="37" spans="1:6" s="2" customFormat="1" x14ac:dyDescent="0.2">
      <c r="A37" s="120">
        <v>44634</v>
      </c>
      <c r="B37" s="121">
        <v>3</v>
      </c>
      <c r="C37" s="122" t="s">
        <v>150</v>
      </c>
      <c r="D37" s="122" t="s">
        <v>151</v>
      </c>
      <c r="E37" s="123" t="s">
        <v>152</v>
      </c>
      <c r="F37" s="1"/>
    </row>
    <row r="38" spans="1:6" s="2" customFormat="1" ht="25.5" x14ac:dyDescent="0.2">
      <c r="A38" s="120">
        <v>44638</v>
      </c>
      <c r="B38" s="121">
        <v>471.97</v>
      </c>
      <c r="C38" s="122" t="s">
        <v>153</v>
      </c>
      <c r="D38" s="122" t="s">
        <v>154</v>
      </c>
      <c r="E38" s="123" t="s">
        <v>155</v>
      </c>
      <c r="F38" s="1"/>
    </row>
    <row r="39" spans="1:6" s="2" customFormat="1" x14ac:dyDescent="0.2">
      <c r="A39" s="120">
        <v>44638</v>
      </c>
      <c r="B39" s="121">
        <v>25.41</v>
      </c>
      <c r="C39" s="122" t="s">
        <v>156</v>
      </c>
      <c r="D39" s="122" t="s">
        <v>157</v>
      </c>
      <c r="E39" s="123" t="s">
        <v>158</v>
      </c>
      <c r="F39" s="1"/>
    </row>
    <row r="40" spans="1:6" s="2" customFormat="1" x14ac:dyDescent="0.2">
      <c r="A40" s="120">
        <v>44638</v>
      </c>
      <c r="B40" s="121">
        <v>38.64</v>
      </c>
      <c r="C40" s="122" t="s">
        <v>159</v>
      </c>
      <c r="D40" s="122" t="s">
        <v>157</v>
      </c>
      <c r="E40" s="123" t="s">
        <v>158</v>
      </c>
      <c r="F40" s="1"/>
    </row>
    <row r="41" spans="1:6" s="2" customFormat="1" x14ac:dyDescent="0.2">
      <c r="A41" s="120">
        <v>44641</v>
      </c>
      <c r="B41" s="121">
        <v>417.87</v>
      </c>
      <c r="C41" s="122" t="s">
        <v>146</v>
      </c>
      <c r="D41" s="122" t="s">
        <v>141</v>
      </c>
      <c r="E41" s="123" t="s">
        <v>142</v>
      </c>
      <c r="F41" s="1"/>
    </row>
    <row r="42" spans="1:6" s="2" customFormat="1" x14ac:dyDescent="0.2">
      <c r="A42" s="120">
        <v>44641</v>
      </c>
      <c r="B42" s="121">
        <v>51.38</v>
      </c>
      <c r="C42" s="122" t="s">
        <v>160</v>
      </c>
      <c r="D42" s="122" t="s">
        <v>157</v>
      </c>
      <c r="E42" s="123" t="s">
        <v>145</v>
      </c>
      <c r="F42" s="1"/>
    </row>
    <row r="43" spans="1:6" s="2" customFormat="1" x14ac:dyDescent="0.2">
      <c r="A43" s="120">
        <v>44645</v>
      </c>
      <c r="B43" s="121">
        <v>43.03</v>
      </c>
      <c r="C43" s="122" t="s">
        <v>161</v>
      </c>
      <c r="D43" s="122" t="s">
        <v>157</v>
      </c>
      <c r="E43" s="123" t="s">
        <v>145</v>
      </c>
      <c r="F43" s="1"/>
    </row>
    <row r="44" spans="1:6" s="2" customFormat="1" x14ac:dyDescent="0.2">
      <c r="A44" s="120">
        <v>44648</v>
      </c>
      <c r="B44" s="121">
        <v>40.64</v>
      </c>
      <c r="C44" s="122" t="s">
        <v>160</v>
      </c>
      <c r="D44" s="122" t="s">
        <v>157</v>
      </c>
      <c r="E44" s="123" t="s">
        <v>145</v>
      </c>
      <c r="F44" s="1"/>
    </row>
    <row r="45" spans="1:6" s="2" customFormat="1" x14ac:dyDescent="0.2">
      <c r="A45" s="120">
        <v>44648</v>
      </c>
      <c r="B45" s="121">
        <v>376.55</v>
      </c>
      <c r="C45" s="122" t="s">
        <v>146</v>
      </c>
      <c r="D45" s="122" t="s">
        <v>141</v>
      </c>
      <c r="E45" s="123" t="s">
        <v>142</v>
      </c>
      <c r="F45" s="1"/>
    </row>
    <row r="46" spans="1:6" s="2" customFormat="1" x14ac:dyDescent="0.2">
      <c r="A46" s="120">
        <v>44649</v>
      </c>
      <c r="B46" s="121">
        <v>14.51</v>
      </c>
      <c r="C46" s="122" t="s">
        <v>162</v>
      </c>
      <c r="D46" s="122" t="s">
        <v>157</v>
      </c>
      <c r="E46" s="123" t="s">
        <v>145</v>
      </c>
      <c r="F46" s="1"/>
    </row>
    <row r="47" spans="1:6" s="2" customFormat="1" x14ac:dyDescent="0.2">
      <c r="A47" s="120">
        <v>44652</v>
      </c>
      <c r="B47" s="121">
        <v>42.93</v>
      </c>
      <c r="C47" s="122" t="s">
        <v>161</v>
      </c>
      <c r="D47" s="122" t="s">
        <v>157</v>
      </c>
      <c r="E47" s="123" t="s">
        <v>145</v>
      </c>
      <c r="F47" s="1"/>
    </row>
    <row r="48" spans="1:6" s="2" customFormat="1" x14ac:dyDescent="0.2">
      <c r="A48" s="120">
        <v>44655</v>
      </c>
      <c r="B48" s="121">
        <v>421</v>
      </c>
      <c r="C48" s="122" t="s">
        <v>146</v>
      </c>
      <c r="D48" s="122" t="s">
        <v>141</v>
      </c>
      <c r="E48" s="123" t="s">
        <v>142</v>
      </c>
      <c r="F48" s="1"/>
    </row>
    <row r="49" spans="1:6" s="2" customFormat="1" x14ac:dyDescent="0.2">
      <c r="A49" s="120">
        <v>44655</v>
      </c>
      <c r="B49" s="121">
        <v>42.4</v>
      </c>
      <c r="C49" s="122" t="s">
        <v>160</v>
      </c>
      <c r="D49" s="122" t="s">
        <v>157</v>
      </c>
      <c r="E49" s="123" t="s">
        <v>145</v>
      </c>
      <c r="F49" s="1"/>
    </row>
    <row r="50" spans="1:6" s="2" customFormat="1" x14ac:dyDescent="0.2">
      <c r="A50" s="120">
        <v>44657</v>
      </c>
      <c r="B50" s="121">
        <v>51.62</v>
      </c>
      <c r="C50" s="122" t="s">
        <v>161</v>
      </c>
      <c r="D50" s="122" t="s">
        <v>157</v>
      </c>
      <c r="E50" s="123" t="s">
        <v>145</v>
      </c>
      <c r="F50" s="1"/>
    </row>
    <row r="51" spans="1:6" s="2" customFormat="1" ht="25.5" x14ac:dyDescent="0.2">
      <c r="A51" s="120">
        <v>44662</v>
      </c>
      <c r="B51" s="121">
        <v>340.05</v>
      </c>
      <c r="C51" s="122" t="s">
        <v>163</v>
      </c>
      <c r="D51" s="122" t="s">
        <v>164</v>
      </c>
      <c r="E51" s="123" t="s">
        <v>165</v>
      </c>
      <c r="F51" s="1"/>
    </row>
    <row r="52" spans="1:6" s="2" customFormat="1" x14ac:dyDescent="0.2">
      <c r="A52" s="120">
        <v>44664</v>
      </c>
      <c r="B52" s="121">
        <v>39.86</v>
      </c>
      <c r="C52" s="122" t="s">
        <v>160</v>
      </c>
      <c r="D52" s="122" t="s">
        <v>157</v>
      </c>
      <c r="E52" s="123" t="s">
        <v>145</v>
      </c>
      <c r="F52" s="1"/>
    </row>
    <row r="53" spans="1:6" s="2" customFormat="1" x14ac:dyDescent="0.2">
      <c r="A53" s="120">
        <v>44664</v>
      </c>
      <c r="B53" s="121">
        <v>49.57</v>
      </c>
      <c r="C53" s="122" t="s">
        <v>161</v>
      </c>
      <c r="D53" s="122" t="s">
        <v>157</v>
      </c>
      <c r="E53" s="123" t="s">
        <v>145</v>
      </c>
      <c r="F53" s="1"/>
    </row>
    <row r="54" spans="1:6" s="2" customFormat="1" x14ac:dyDescent="0.2">
      <c r="A54" s="120">
        <v>44665</v>
      </c>
      <c r="B54" s="121">
        <v>386.65</v>
      </c>
      <c r="C54" s="122" t="s">
        <v>146</v>
      </c>
      <c r="D54" s="122" t="s">
        <v>141</v>
      </c>
      <c r="E54" s="123" t="s">
        <v>142</v>
      </c>
      <c r="F54" s="1"/>
    </row>
    <row r="55" spans="1:6" s="2" customFormat="1" x14ac:dyDescent="0.2">
      <c r="A55" s="120">
        <v>44665</v>
      </c>
      <c r="B55" s="121">
        <v>55.72</v>
      </c>
      <c r="C55" s="122" t="s">
        <v>161</v>
      </c>
      <c r="D55" s="122" t="s">
        <v>157</v>
      </c>
      <c r="E55" s="123" t="s">
        <v>145</v>
      </c>
      <c r="F55" s="1"/>
    </row>
    <row r="56" spans="1:6" s="2" customFormat="1" x14ac:dyDescent="0.2">
      <c r="A56" s="120">
        <v>44676</v>
      </c>
      <c r="B56" s="121">
        <v>464.12</v>
      </c>
      <c r="C56" s="122" t="s">
        <v>146</v>
      </c>
      <c r="D56" s="122" t="s">
        <v>141</v>
      </c>
      <c r="E56" s="123" t="s">
        <v>142</v>
      </c>
      <c r="F56" s="1"/>
    </row>
    <row r="57" spans="1:6" s="2" customFormat="1" x14ac:dyDescent="0.2">
      <c r="A57" s="120">
        <v>44683</v>
      </c>
      <c r="B57" s="121">
        <v>53.24</v>
      </c>
      <c r="C57" s="122" t="s">
        <v>160</v>
      </c>
      <c r="D57" s="122" t="s">
        <v>157</v>
      </c>
      <c r="E57" s="123" t="s">
        <v>145</v>
      </c>
      <c r="F57" s="1"/>
    </row>
    <row r="58" spans="1:6" s="2" customFormat="1" x14ac:dyDescent="0.2">
      <c r="A58" s="120">
        <v>44684</v>
      </c>
      <c r="B58" s="121">
        <v>275.77999999999997</v>
      </c>
      <c r="C58" s="122" t="s">
        <v>146</v>
      </c>
      <c r="D58" s="122" t="s">
        <v>141</v>
      </c>
      <c r="E58" s="123" t="s">
        <v>142</v>
      </c>
      <c r="F58" s="1"/>
    </row>
    <row r="59" spans="1:6" s="2" customFormat="1" x14ac:dyDescent="0.2">
      <c r="A59" s="120">
        <v>44684</v>
      </c>
      <c r="B59" s="121">
        <v>47.71</v>
      </c>
      <c r="C59" s="122" t="s">
        <v>161</v>
      </c>
      <c r="D59" s="122" t="s">
        <v>157</v>
      </c>
      <c r="E59" s="123" t="s">
        <v>145</v>
      </c>
      <c r="F59" s="1"/>
    </row>
    <row r="60" spans="1:6" s="2" customFormat="1" x14ac:dyDescent="0.2">
      <c r="A60" s="120">
        <v>44689</v>
      </c>
      <c r="B60" s="121">
        <v>625.39</v>
      </c>
      <c r="C60" s="122" t="s">
        <v>146</v>
      </c>
      <c r="D60" s="122" t="s">
        <v>141</v>
      </c>
      <c r="E60" s="123" t="s">
        <v>142</v>
      </c>
      <c r="F60" s="1"/>
    </row>
    <row r="61" spans="1:6" s="2" customFormat="1" x14ac:dyDescent="0.2">
      <c r="A61" s="120">
        <v>44691</v>
      </c>
      <c r="B61" s="121">
        <v>44.78</v>
      </c>
      <c r="C61" s="122" t="s">
        <v>161</v>
      </c>
      <c r="D61" s="122" t="s">
        <v>157</v>
      </c>
      <c r="E61" s="123" t="s">
        <v>145</v>
      </c>
      <c r="F61" s="1"/>
    </row>
    <row r="62" spans="1:6" s="2" customFormat="1" x14ac:dyDescent="0.2">
      <c r="A62" s="120">
        <v>44696</v>
      </c>
      <c r="B62" s="121">
        <v>489.56</v>
      </c>
      <c r="C62" s="122" t="s">
        <v>146</v>
      </c>
      <c r="D62" s="122" t="s">
        <v>141</v>
      </c>
      <c r="E62" s="123" t="s">
        <v>142</v>
      </c>
      <c r="F62" s="1"/>
    </row>
    <row r="63" spans="1:6" s="2" customFormat="1" x14ac:dyDescent="0.2">
      <c r="A63" s="120">
        <v>44696</v>
      </c>
      <c r="B63" s="121">
        <v>39.76</v>
      </c>
      <c r="C63" s="122" t="s">
        <v>166</v>
      </c>
      <c r="D63" s="122" t="s">
        <v>157</v>
      </c>
      <c r="E63" s="123" t="s">
        <v>145</v>
      </c>
      <c r="F63" s="1"/>
    </row>
    <row r="64" spans="1:6" s="2" customFormat="1" x14ac:dyDescent="0.2">
      <c r="A64" s="120">
        <v>44697</v>
      </c>
      <c r="B64" s="121">
        <v>34.44</v>
      </c>
      <c r="C64" s="122" t="s">
        <v>161</v>
      </c>
      <c r="D64" s="122" t="s">
        <v>157</v>
      </c>
      <c r="E64" s="123" t="s">
        <v>145</v>
      </c>
      <c r="F64" s="1"/>
    </row>
    <row r="65" spans="1:6" s="2" customFormat="1" x14ac:dyDescent="0.2">
      <c r="A65" s="120">
        <v>44697</v>
      </c>
      <c r="B65" s="121">
        <v>48.69</v>
      </c>
      <c r="C65" s="122" t="s">
        <v>161</v>
      </c>
      <c r="D65" s="122" t="s">
        <v>157</v>
      </c>
      <c r="E65" s="123" t="s">
        <v>145</v>
      </c>
      <c r="F65" s="1"/>
    </row>
    <row r="66" spans="1:6" s="2" customFormat="1" x14ac:dyDescent="0.2">
      <c r="A66" s="120">
        <v>44700</v>
      </c>
      <c r="B66" s="121">
        <v>534.34</v>
      </c>
      <c r="C66" s="122" t="s">
        <v>167</v>
      </c>
      <c r="D66" s="122" t="s">
        <v>168</v>
      </c>
      <c r="E66" s="123" t="s">
        <v>169</v>
      </c>
      <c r="F66" s="1"/>
    </row>
    <row r="67" spans="1:6" s="2" customFormat="1" x14ac:dyDescent="0.2">
      <c r="A67" s="120">
        <v>44700</v>
      </c>
      <c r="B67" s="121">
        <v>173.04</v>
      </c>
      <c r="C67" s="122" t="s">
        <v>167</v>
      </c>
      <c r="D67" s="122" t="s">
        <v>170</v>
      </c>
      <c r="E67" s="123" t="s">
        <v>171</v>
      </c>
      <c r="F67" s="1"/>
    </row>
    <row r="68" spans="1:6" s="2" customFormat="1" x14ac:dyDescent="0.2">
      <c r="A68" s="120">
        <v>44700</v>
      </c>
      <c r="B68" s="121">
        <v>34.130000000000003</v>
      </c>
      <c r="C68" s="122" t="s">
        <v>159</v>
      </c>
      <c r="D68" s="122" t="s">
        <v>157</v>
      </c>
      <c r="E68" s="123" t="s">
        <v>172</v>
      </c>
      <c r="F68" s="1"/>
    </row>
    <row r="69" spans="1:6" s="2" customFormat="1" x14ac:dyDescent="0.2">
      <c r="A69" s="120">
        <v>44703</v>
      </c>
      <c r="B69" s="121">
        <v>551.03</v>
      </c>
      <c r="C69" s="122" t="s">
        <v>146</v>
      </c>
      <c r="D69" s="122" t="s">
        <v>141</v>
      </c>
      <c r="E69" s="123" t="s">
        <v>142</v>
      </c>
      <c r="F69" s="1"/>
    </row>
    <row r="70" spans="1:6" s="2" customFormat="1" x14ac:dyDescent="0.2">
      <c r="A70" s="120">
        <v>44704</v>
      </c>
      <c r="B70" s="121">
        <v>39.47</v>
      </c>
      <c r="C70" s="122" t="s">
        <v>166</v>
      </c>
      <c r="D70" s="122" t="s">
        <v>157</v>
      </c>
      <c r="E70" s="123" t="s">
        <v>145</v>
      </c>
      <c r="F70" s="1"/>
    </row>
    <row r="71" spans="1:6" s="2" customFormat="1" x14ac:dyDescent="0.2">
      <c r="A71" s="120">
        <v>44706</v>
      </c>
      <c r="B71" s="121">
        <v>47.13</v>
      </c>
      <c r="C71" s="122" t="s">
        <v>161</v>
      </c>
      <c r="D71" s="122" t="s">
        <v>157</v>
      </c>
      <c r="E71" s="123" t="s">
        <v>145</v>
      </c>
      <c r="F71" s="1"/>
    </row>
    <row r="72" spans="1:6" s="2" customFormat="1" x14ac:dyDescent="0.2">
      <c r="A72" s="120">
        <v>44708</v>
      </c>
      <c r="B72" s="121">
        <v>20.92</v>
      </c>
      <c r="C72" s="122" t="s">
        <v>173</v>
      </c>
      <c r="D72" s="122" t="s">
        <v>157</v>
      </c>
      <c r="E72" s="123" t="s">
        <v>174</v>
      </c>
      <c r="F72" s="1"/>
    </row>
    <row r="73" spans="1:6" s="2" customFormat="1" x14ac:dyDescent="0.2">
      <c r="A73" s="120">
        <v>44710</v>
      </c>
      <c r="B73" s="121">
        <v>333.43</v>
      </c>
      <c r="C73" s="122" t="s">
        <v>146</v>
      </c>
      <c r="D73" s="122" t="s">
        <v>141</v>
      </c>
      <c r="E73" s="123" t="s">
        <v>142</v>
      </c>
      <c r="F73" s="1"/>
    </row>
    <row r="74" spans="1:6" s="2" customFormat="1" x14ac:dyDescent="0.2">
      <c r="A74" s="120">
        <v>44710</v>
      </c>
      <c r="B74" s="121">
        <v>41.58</v>
      </c>
      <c r="C74" s="122" t="s">
        <v>166</v>
      </c>
      <c r="D74" s="122" t="s">
        <v>157</v>
      </c>
      <c r="E74" s="123" t="s">
        <v>145</v>
      </c>
      <c r="F74" s="1"/>
    </row>
    <row r="75" spans="1:6" s="2" customFormat="1" x14ac:dyDescent="0.2">
      <c r="A75" s="120">
        <v>44711</v>
      </c>
      <c r="B75" s="121">
        <v>149.78</v>
      </c>
      <c r="C75" s="120" t="s">
        <v>175</v>
      </c>
      <c r="D75" s="120" t="s">
        <v>176</v>
      </c>
      <c r="E75" s="123" t="s">
        <v>177</v>
      </c>
      <c r="F75" s="1"/>
    </row>
    <row r="76" spans="1:6" s="2" customFormat="1" x14ac:dyDescent="0.2">
      <c r="A76" s="120">
        <v>44711</v>
      </c>
      <c r="B76" s="121">
        <v>95.41</v>
      </c>
      <c r="C76" s="122" t="s">
        <v>175</v>
      </c>
      <c r="D76" s="122" t="s">
        <v>178</v>
      </c>
      <c r="E76" s="123" t="s">
        <v>177</v>
      </c>
      <c r="F76" s="1"/>
    </row>
    <row r="77" spans="1:6" s="2" customFormat="1" x14ac:dyDescent="0.2">
      <c r="A77" s="120">
        <v>44711</v>
      </c>
      <c r="B77" s="121">
        <v>47.23</v>
      </c>
      <c r="C77" s="122" t="s">
        <v>161</v>
      </c>
      <c r="D77" s="122" t="s">
        <v>157</v>
      </c>
      <c r="E77" s="123" t="s">
        <v>145</v>
      </c>
      <c r="F77" s="1"/>
    </row>
    <row r="78" spans="1:6" s="2" customFormat="1" x14ac:dyDescent="0.2">
      <c r="A78" s="120">
        <v>44712</v>
      </c>
      <c r="B78" s="121">
        <v>41.32</v>
      </c>
      <c r="C78" s="122" t="s">
        <v>166</v>
      </c>
      <c r="D78" s="122" t="s">
        <v>157</v>
      </c>
      <c r="E78" s="123" t="s">
        <v>145</v>
      </c>
      <c r="F78" s="1"/>
    </row>
    <row r="79" spans="1:6" s="2" customFormat="1" x14ac:dyDescent="0.2">
      <c r="A79" s="120">
        <v>44713</v>
      </c>
      <c r="B79" s="121">
        <v>64.31</v>
      </c>
      <c r="C79" s="122" t="s">
        <v>161</v>
      </c>
      <c r="D79" s="122" t="s">
        <v>157</v>
      </c>
      <c r="E79" s="123" t="s">
        <v>145</v>
      </c>
      <c r="F79" s="1"/>
    </row>
    <row r="80" spans="1:6" s="2" customFormat="1" x14ac:dyDescent="0.2">
      <c r="A80" s="120">
        <v>44714</v>
      </c>
      <c r="B80" s="121">
        <v>182.61</v>
      </c>
      <c r="C80" s="122" t="s">
        <v>179</v>
      </c>
      <c r="D80" s="122" t="s">
        <v>180</v>
      </c>
      <c r="E80" s="123" t="s">
        <v>181</v>
      </c>
      <c r="F80" s="1"/>
    </row>
    <row r="81" spans="1:6" s="2" customFormat="1" x14ac:dyDescent="0.2">
      <c r="A81" s="120">
        <v>44718</v>
      </c>
      <c r="B81" s="121">
        <v>655.20000000000005</v>
      </c>
      <c r="C81" s="122" t="s">
        <v>146</v>
      </c>
      <c r="D81" s="122" t="s">
        <v>141</v>
      </c>
      <c r="E81" s="123" t="s">
        <v>142</v>
      </c>
      <c r="F81" s="1"/>
    </row>
    <row r="82" spans="1:6" s="2" customFormat="1" x14ac:dyDescent="0.2">
      <c r="A82" s="120">
        <v>44721</v>
      </c>
      <c r="B82" s="121">
        <v>565.36</v>
      </c>
      <c r="C82" s="122" t="s">
        <v>182</v>
      </c>
      <c r="D82" s="122" t="s">
        <v>183</v>
      </c>
      <c r="E82" s="123" t="s">
        <v>184</v>
      </c>
      <c r="F82" s="1"/>
    </row>
    <row r="83" spans="1:6" s="2" customFormat="1" x14ac:dyDescent="0.2">
      <c r="A83" s="120">
        <v>44722</v>
      </c>
      <c r="B83" s="121">
        <v>309.08999999999997</v>
      </c>
      <c r="C83" s="122" t="s">
        <v>185</v>
      </c>
      <c r="D83" s="122" t="s">
        <v>186</v>
      </c>
      <c r="E83" s="123" t="s">
        <v>187</v>
      </c>
      <c r="F83" s="1"/>
    </row>
    <row r="84" spans="1:6" s="2" customFormat="1" x14ac:dyDescent="0.2">
      <c r="A84" s="120">
        <v>44722</v>
      </c>
      <c r="B84" s="121">
        <v>3</v>
      </c>
      <c r="C84" s="122" t="s">
        <v>150</v>
      </c>
      <c r="D84" s="122" t="s">
        <v>151</v>
      </c>
      <c r="E84" s="123" t="s">
        <v>152</v>
      </c>
      <c r="F84" s="1"/>
    </row>
    <row r="85" spans="1:6" s="2" customFormat="1" x14ac:dyDescent="0.2">
      <c r="A85" s="120">
        <v>44724</v>
      </c>
      <c r="B85" s="121">
        <v>129.13</v>
      </c>
      <c r="C85" s="120" t="s">
        <v>182</v>
      </c>
      <c r="D85" s="120" t="s">
        <v>188</v>
      </c>
      <c r="E85" s="123" t="s">
        <v>189</v>
      </c>
      <c r="F85" s="1"/>
    </row>
    <row r="86" spans="1:6" s="2" customFormat="1" ht="51" x14ac:dyDescent="0.2">
      <c r="A86" s="120">
        <v>44725</v>
      </c>
      <c r="B86" s="121">
        <v>1306.5899999999999</v>
      </c>
      <c r="C86" s="122" t="s">
        <v>190</v>
      </c>
      <c r="D86" s="122" t="s">
        <v>191</v>
      </c>
      <c r="E86" s="123" t="s">
        <v>192</v>
      </c>
      <c r="F86" s="1"/>
    </row>
    <row r="87" spans="1:6" s="2" customFormat="1" ht="51" x14ac:dyDescent="0.2">
      <c r="A87" s="120">
        <v>44725</v>
      </c>
      <c r="B87" s="121">
        <v>147.83000000000001</v>
      </c>
      <c r="C87" s="122" t="s">
        <v>190</v>
      </c>
      <c r="D87" s="122" t="s">
        <v>193</v>
      </c>
      <c r="E87" s="123" t="s">
        <v>192</v>
      </c>
      <c r="F87" s="1"/>
    </row>
    <row r="88" spans="1:6" s="2" customFormat="1" ht="51" x14ac:dyDescent="0.2">
      <c r="A88" s="120">
        <v>44726</v>
      </c>
      <c r="B88" s="121">
        <v>166.09</v>
      </c>
      <c r="C88" s="122" t="s">
        <v>190</v>
      </c>
      <c r="D88" s="122" t="s">
        <v>194</v>
      </c>
      <c r="E88" s="123" t="s">
        <v>192</v>
      </c>
      <c r="F88" s="1"/>
    </row>
    <row r="89" spans="1:6" s="2" customFormat="1" x14ac:dyDescent="0.2">
      <c r="A89" s="120">
        <v>44726</v>
      </c>
      <c r="B89" s="121">
        <v>17.010000000000002</v>
      </c>
      <c r="C89" s="122" t="s">
        <v>195</v>
      </c>
      <c r="D89" s="122" t="s">
        <v>157</v>
      </c>
      <c r="E89" s="123" t="s">
        <v>172</v>
      </c>
      <c r="F89" s="1"/>
    </row>
    <row r="90" spans="1:6" s="2" customFormat="1" x14ac:dyDescent="0.2">
      <c r="A90" s="120">
        <v>44727</v>
      </c>
      <c r="B90" s="121">
        <v>166.56</v>
      </c>
      <c r="C90" s="122" t="s">
        <v>196</v>
      </c>
      <c r="D90" s="122" t="s">
        <v>197</v>
      </c>
      <c r="E90" s="123" t="s">
        <v>142</v>
      </c>
      <c r="F90" s="1"/>
    </row>
    <row r="91" spans="1:6" s="2" customFormat="1" x14ac:dyDescent="0.2">
      <c r="A91" s="120">
        <v>44727</v>
      </c>
      <c r="B91" s="121">
        <v>278.08999999999997</v>
      </c>
      <c r="C91" s="122" t="s">
        <v>196</v>
      </c>
      <c r="D91" s="122" t="s">
        <v>198</v>
      </c>
      <c r="E91" s="123" t="s">
        <v>199</v>
      </c>
      <c r="F91" s="1"/>
    </row>
    <row r="92" spans="1:6" s="2" customFormat="1" x14ac:dyDescent="0.2">
      <c r="A92" s="120">
        <v>44727</v>
      </c>
      <c r="B92" s="121">
        <v>38.54</v>
      </c>
      <c r="C92" s="122" t="s">
        <v>200</v>
      </c>
      <c r="D92" s="122" t="s">
        <v>157</v>
      </c>
      <c r="E92" s="123" t="s">
        <v>145</v>
      </c>
      <c r="F92" s="1"/>
    </row>
    <row r="93" spans="1:6" s="2" customFormat="1" x14ac:dyDescent="0.2">
      <c r="A93" s="120">
        <v>44728</v>
      </c>
      <c r="B93" s="121">
        <v>41.96</v>
      </c>
      <c r="C93" s="122" t="s">
        <v>201</v>
      </c>
      <c r="D93" s="122" t="s">
        <v>157</v>
      </c>
      <c r="E93" s="123" t="s">
        <v>145</v>
      </c>
      <c r="F93" s="1"/>
    </row>
    <row r="94" spans="1:6" s="2" customFormat="1" x14ac:dyDescent="0.2">
      <c r="A94" s="120">
        <v>44729</v>
      </c>
      <c r="B94" s="121">
        <v>496.2</v>
      </c>
      <c r="C94" s="122" t="s">
        <v>202</v>
      </c>
      <c r="D94" s="122" t="s">
        <v>203</v>
      </c>
      <c r="E94" s="123" t="s">
        <v>204</v>
      </c>
      <c r="F94" s="1"/>
    </row>
    <row r="95" spans="1:6" s="2" customFormat="1" x14ac:dyDescent="0.2">
      <c r="A95" s="120">
        <v>44730</v>
      </c>
      <c r="B95" s="121">
        <v>38.01</v>
      </c>
      <c r="C95" s="122" t="s">
        <v>205</v>
      </c>
      <c r="D95" s="122" t="s">
        <v>157</v>
      </c>
      <c r="E95" s="123" t="s">
        <v>174</v>
      </c>
      <c r="F95" s="1"/>
    </row>
    <row r="96" spans="1:6" s="2" customFormat="1" x14ac:dyDescent="0.2">
      <c r="A96" s="120">
        <v>44732</v>
      </c>
      <c r="B96" s="121">
        <v>294.83999999999997</v>
      </c>
      <c r="C96" s="122" t="s">
        <v>206</v>
      </c>
      <c r="D96" s="122" t="s">
        <v>207</v>
      </c>
      <c r="E96" s="123" t="s">
        <v>208</v>
      </c>
      <c r="F96" s="1"/>
    </row>
    <row r="97" spans="1:6" s="2" customFormat="1" ht="25.5" x14ac:dyDescent="0.2">
      <c r="A97" s="120">
        <v>44733</v>
      </c>
      <c r="B97" s="121">
        <v>374.12</v>
      </c>
      <c r="C97" s="122" t="s">
        <v>209</v>
      </c>
      <c r="D97" s="122" t="s">
        <v>210</v>
      </c>
      <c r="E97" s="123" t="s">
        <v>211</v>
      </c>
      <c r="F97" s="1"/>
    </row>
    <row r="98" spans="1:6" s="2" customFormat="1" x14ac:dyDescent="0.2">
      <c r="A98" s="120">
        <v>44733</v>
      </c>
      <c r="B98" s="121">
        <v>44.25</v>
      </c>
      <c r="C98" s="122" t="s">
        <v>212</v>
      </c>
      <c r="D98" s="122" t="s">
        <v>157</v>
      </c>
      <c r="E98" s="123" t="s">
        <v>145</v>
      </c>
      <c r="F98" s="1"/>
    </row>
    <row r="99" spans="1:6" s="2" customFormat="1" x14ac:dyDescent="0.2">
      <c r="A99" s="120">
        <v>44734</v>
      </c>
      <c r="B99" s="121">
        <v>58.02</v>
      </c>
      <c r="C99" s="122" t="s">
        <v>212</v>
      </c>
      <c r="D99" s="122" t="s">
        <v>157</v>
      </c>
      <c r="E99" s="123" t="s">
        <v>145</v>
      </c>
      <c r="F99" s="1"/>
    </row>
    <row r="100" spans="1:6" s="2" customFormat="1" ht="25.5" x14ac:dyDescent="0.2">
      <c r="A100" s="120">
        <v>44735</v>
      </c>
      <c r="B100" s="121">
        <v>549.59</v>
      </c>
      <c r="C100" s="122" t="s">
        <v>213</v>
      </c>
      <c r="D100" s="122" t="s">
        <v>214</v>
      </c>
      <c r="E100" s="123" t="s">
        <v>215</v>
      </c>
      <c r="F100" s="1"/>
    </row>
    <row r="101" spans="1:6" s="2" customFormat="1" x14ac:dyDescent="0.2">
      <c r="A101" s="120">
        <v>44738</v>
      </c>
      <c r="B101" s="121">
        <v>378.02</v>
      </c>
      <c r="C101" s="122" t="s">
        <v>146</v>
      </c>
      <c r="D101" s="122" t="s">
        <v>141</v>
      </c>
      <c r="E101" s="123" t="s">
        <v>142</v>
      </c>
      <c r="F101" s="1"/>
    </row>
    <row r="102" spans="1:6" s="2" customFormat="1" x14ac:dyDescent="0.2">
      <c r="A102" s="120">
        <v>44738</v>
      </c>
      <c r="B102" s="121">
        <v>39.270000000000003</v>
      </c>
      <c r="C102" s="122" t="s">
        <v>216</v>
      </c>
      <c r="D102" s="122" t="s">
        <v>157</v>
      </c>
      <c r="E102" s="123" t="s">
        <v>145</v>
      </c>
      <c r="F102" s="1"/>
    </row>
    <row r="103" spans="1:6" s="2" customFormat="1" x14ac:dyDescent="0.2">
      <c r="A103" s="120">
        <v>44740</v>
      </c>
      <c r="B103" s="121">
        <v>38.880000000000003</v>
      </c>
      <c r="C103" s="122" t="s">
        <v>212</v>
      </c>
      <c r="D103" s="122" t="s">
        <v>157</v>
      </c>
      <c r="E103" s="123" t="s">
        <v>145</v>
      </c>
      <c r="F103" s="1"/>
    </row>
    <row r="104" spans="1:6" s="2" customFormat="1" x14ac:dyDescent="0.2">
      <c r="A104" s="120">
        <v>44742</v>
      </c>
      <c r="B104" s="121">
        <v>202.07</v>
      </c>
      <c r="C104" s="120" t="s">
        <v>217</v>
      </c>
      <c r="D104" s="120" t="s">
        <v>218</v>
      </c>
      <c r="E104" s="123" t="s">
        <v>184</v>
      </c>
      <c r="F104" s="1"/>
    </row>
    <row r="105" spans="1:6" s="2" customFormat="1" x14ac:dyDescent="0.2">
      <c r="A105" s="120">
        <v>44742</v>
      </c>
      <c r="B105" s="121">
        <v>117.39</v>
      </c>
      <c r="C105" s="120" t="s">
        <v>217</v>
      </c>
      <c r="D105" s="120" t="s">
        <v>219</v>
      </c>
      <c r="E105" s="123" t="s">
        <v>184</v>
      </c>
      <c r="F105" s="1"/>
    </row>
    <row r="106" spans="1:6" s="2" customFormat="1" x14ac:dyDescent="0.2">
      <c r="A106" s="120">
        <v>44742</v>
      </c>
      <c r="B106" s="121">
        <v>46.69</v>
      </c>
      <c r="C106" s="120" t="s">
        <v>217</v>
      </c>
      <c r="D106" s="120" t="s">
        <v>178</v>
      </c>
      <c r="E106" s="123" t="s">
        <v>187</v>
      </c>
      <c r="F106" s="1"/>
    </row>
    <row r="107" spans="1:6" s="2" customFormat="1" x14ac:dyDescent="0.2">
      <c r="A107" s="120"/>
      <c r="B107" s="121"/>
      <c r="C107" s="122"/>
      <c r="D107" s="122"/>
      <c r="E107" s="123"/>
      <c r="F107" s="1"/>
    </row>
    <row r="108" spans="1:6" s="2" customFormat="1" x14ac:dyDescent="0.2">
      <c r="A108" s="110"/>
      <c r="B108" s="111"/>
      <c r="C108" s="112"/>
      <c r="D108" s="112"/>
      <c r="E108" s="113"/>
      <c r="F108" s="1"/>
    </row>
    <row r="109" spans="1:6" ht="19.5" customHeight="1" x14ac:dyDescent="0.2">
      <c r="A109" s="72" t="s">
        <v>220</v>
      </c>
      <c r="B109" s="73">
        <f>SUM(B29:B108)</f>
        <v>17431.13</v>
      </c>
      <c r="C109" s="131" t="str">
        <f>IF(SUBTOTAL(3,B29:B108)=SUBTOTAL(103,B29:B108),'Summary and sign-off'!$A$48,'Summary and sign-off'!$A$49)</f>
        <v>Check - there are no hidden rows with data</v>
      </c>
      <c r="D109" s="138" t="str">
        <f>IF('Summary and sign-off'!F56='Summary and sign-off'!F54,'Summary and sign-off'!A51,'Summary and sign-off'!A50)</f>
        <v>Check - each entry provides sufficient information</v>
      </c>
      <c r="E109" s="138"/>
      <c r="F109" s="17"/>
    </row>
    <row r="110" spans="1:6" ht="10.5" customHeight="1" x14ac:dyDescent="0.2">
      <c r="A110" s="17"/>
      <c r="B110" s="19"/>
      <c r="C110" s="17"/>
      <c r="D110" s="17"/>
      <c r="E110" s="17"/>
      <c r="F110" s="17"/>
    </row>
    <row r="111" spans="1:6" ht="24.75" customHeight="1" x14ac:dyDescent="0.2">
      <c r="A111" s="144" t="s">
        <v>221</v>
      </c>
      <c r="B111" s="144"/>
      <c r="C111" s="144"/>
      <c r="D111" s="144"/>
      <c r="E111" s="144"/>
      <c r="F111" s="17"/>
    </row>
    <row r="112" spans="1:6" ht="27" customHeight="1" x14ac:dyDescent="0.2">
      <c r="A112" s="24" t="s">
        <v>132</v>
      </c>
      <c r="B112" s="24" t="s">
        <v>64</v>
      </c>
      <c r="C112" s="24" t="s">
        <v>222</v>
      </c>
      <c r="D112" s="24" t="s">
        <v>223</v>
      </c>
      <c r="E112" s="24" t="s">
        <v>122</v>
      </c>
      <c r="F112" s="28"/>
    </row>
    <row r="113" spans="1:6" s="2" customFormat="1" hidden="1" x14ac:dyDescent="0.2">
      <c r="A113" s="96"/>
      <c r="B113" s="97"/>
      <c r="C113" s="98"/>
      <c r="D113" s="98"/>
      <c r="E113" s="99"/>
      <c r="F113" s="1"/>
    </row>
    <row r="114" spans="1:6" s="2" customFormat="1" x14ac:dyDescent="0.2">
      <c r="A114" s="120">
        <v>44649</v>
      </c>
      <c r="B114" s="121">
        <v>14.51</v>
      </c>
      <c r="C114" s="122" t="s">
        <v>224</v>
      </c>
      <c r="D114" s="122" t="s">
        <v>157</v>
      </c>
      <c r="E114" s="123" t="s">
        <v>145</v>
      </c>
      <c r="F114" s="1"/>
    </row>
    <row r="115" spans="1:6" s="2" customFormat="1" x14ac:dyDescent="0.2">
      <c r="A115" s="120">
        <v>44656</v>
      </c>
      <c r="B115" s="121">
        <v>11.58</v>
      </c>
      <c r="C115" s="122" t="s">
        <v>225</v>
      </c>
      <c r="D115" s="122" t="s">
        <v>157</v>
      </c>
      <c r="E115" s="123" t="s">
        <v>145</v>
      </c>
      <c r="F115" s="1"/>
    </row>
    <row r="116" spans="1:6" s="2" customFormat="1" x14ac:dyDescent="0.2">
      <c r="A116" s="120">
        <v>44663</v>
      </c>
      <c r="B116" s="121">
        <v>11.39</v>
      </c>
      <c r="C116" s="122" t="s">
        <v>226</v>
      </c>
      <c r="D116" s="122" t="s">
        <v>157</v>
      </c>
      <c r="E116" s="123" t="s">
        <v>145</v>
      </c>
      <c r="F116" s="1"/>
    </row>
    <row r="117" spans="1:6" s="2" customFormat="1" ht="33.75" customHeight="1" x14ac:dyDescent="0.2">
      <c r="A117" s="120">
        <v>44697</v>
      </c>
      <c r="B117" s="121">
        <v>34.44</v>
      </c>
      <c r="C117" s="122" t="s">
        <v>227</v>
      </c>
      <c r="D117" s="122" t="s">
        <v>157</v>
      </c>
      <c r="E117" s="123" t="s">
        <v>145</v>
      </c>
      <c r="F117" s="1"/>
    </row>
    <row r="118" spans="1:6" s="2" customFormat="1" x14ac:dyDescent="0.2">
      <c r="A118" s="120">
        <v>44708</v>
      </c>
      <c r="B118" s="121">
        <v>20.92</v>
      </c>
      <c r="C118" s="122" t="s">
        <v>228</v>
      </c>
      <c r="D118" s="122" t="s">
        <v>157</v>
      </c>
      <c r="E118" s="123" t="s">
        <v>174</v>
      </c>
      <c r="F118" s="1"/>
    </row>
    <row r="119" spans="1:6" s="2" customFormat="1" x14ac:dyDescent="0.2">
      <c r="A119" s="120">
        <v>44726</v>
      </c>
      <c r="B119" s="121">
        <v>17.010000000000002</v>
      </c>
      <c r="C119" s="122" t="s">
        <v>229</v>
      </c>
      <c r="D119" s="122" t="s">
        <v>157</v>
      </c>
      <c r="E119" s="123" t="s">
        <v>172</v>
      </c>
      <c r="F119" s="1"/>
    </row>
    <row r="120" spans="1:6" s="2" customFormat="1" hidden="1" x14ac:dyDescent="0.2">
      <c r="A120" s="120"/>
      <c r="B120" s="121"/>
      <c r="C120" s="122"/>
      <c r="D120" s="122"/>
      <c r="E120" s="123"/>
      <c r="F120" s="1"/>
    </row>
    <row r="121" spans="1:6" s="2" customFormat="1" hidden="1" x14ac:dyDescent="0.2">
      <c r="A121" s="120"/>
      <c r="B121" s="121"/>
      <c r="C121" s="122"/>
      <c r="D121" s="122"/>
      <c r="E121" s="123"/>
      <c r="F121" s="1"/>
    </row>
    <row r="122" spans="1:6" s="2" customFormat="1" hidden="1" x14ac:dyDescent="0.2">
      <c r="A122" s="120"/>
      <c r="B122" s="121"/>
      <c r="C122" s="122"/>
      <c r="D122" s="122"/>
      <c r="E122" s="123"/>
      <c r="F122" s="1"/>
    </row>
    <row r="123" spans="1:6" s="2" customFormat="1" hidden="1" x14ac:dyDescent="0.2">
      <c r="A123" s="120"/>
      <c r="B123" s="121"/>
      <c r="C123" s="122"/>
      <c r="D123" s="122"/>
      <c r="E123" s="123"/>
      <c r="F123" s="1"/>
    </row>
    <row r="124" spans="1:6" s="2" customFormat="1" hidden="1" x14ac:dyDescent="0.2">
      <c r="A124" s="120"/>
      <c r="B124" s="121"/>
      <c r="C124" s="122"/>
      <c r="D124" s="122"/>
      <c r="E124" s="123"/>
      <c r="F124" s="1"/>
    </row>
    <row r="125" spans="1:6" s="2" customFormat="1" hidden="1" x14ac:dyDescent="0.2">
      <c r="A125" s="120"/>
      <c r="B125" s="121"/>
      <c r="C125" s="122"/>
      <c r="D125" s="122"/>
      <c r="E125" s="123"/>
      <c r="F125" s="1"/>
    </row>
    <row r="126" spans="1:6" s="2" customFormat="1" hidden="1" x14ac:dyDescent="0.2">
      <c r="A126" s="120"/>
      <c r="B126" s="121"/>
      <c r="C126" s="122"/>
      <c r="D126" s="122"/>
      <c r="E126" s="123"/>
      <c r="F126" s="1"/>
    </row>
    <row r="127" spans="1:6" s="2" customFormat="1" hidden="1" x14ac:dyDescent="0.2">
      <c r="A127" s="120"/>
      <c r="B127" s="121"/>
      <c r="C127" s="122"/>
      <c r="D127" s="122"/>
      <c r="E127" s="123"/>
      <c r="F127" s="1"/>
    </row>
    <row r="128" spans="1:6" s="2" customFormat="1" hidden="1" x14ac:dyDescent="0.2">
      <c r="A128" s="120"/>
      <c r="B128" s="121"/>
      <c r="C128" s="122"/>
      <c r="D128" s="122"/>
      <c r="E128" s="123"/>
      <c r="F128" s="1"/>
    </row>
    <row r="129" spans="1:6" s="2" customFormat="1" hidden="1" x14ac:dyDescent="0.2">
      <c r="A129" s="96"/>
      <c r="B129" s="97"/>
      <c r="C129" s="98"/>
      <c r="D129" s="98"/>
      <c r="E129" s="99"/>
      <c r="F129" s="1"/>
    </row>
    <row r="130" spans="1:6" ht="19.5" customHeight="1" x14ac:dyDescent="0.2">
      <c r="A130" s="72" t="s">
        <v>230</v>
      </c>
      <c r="B130" s="73">
        <f>SUM(B113:B129)</f>
        <v>109.85000000000001</v>
      </c>
      <c r="C130" s="131" t="str">
        <f>IF(SUBTOTAL(3,B113:B129)=SUBTOTAL(103,B113:B129),'Summary and sign-off'!$A$48,'Summary and sign-off'!$A$49)</f>
        <v>Check - there are no hidden rows with data</v>
      </c>
      <c r="D130" s="138" t="str">
        <f>IF('Summary and sign-off'!F57='Summary and sign-off'!F54,'Summary and sign-off'!A51,'Summary and sign-off'!A50)</f>
        <v>Check - each entry provides sufficient information</v>
      </c>
      <c r="E130" s="138"/>
      <c r="F130" s="17"/>
    </row>
    <row r="131" spans="1:6" ht="10.5" customHeight="1" x14ac:dyDescent="0.2">
      <c r="A131" s="17"/>
      <c r="B131" s="58"/>
      <c r="C131" s="19"/>
      <c r="D131" s="17"/>
      <c r="E131" s="17"/>
      <c r="F131" s="17"/>
    </row>
    <row r="132" spans="1:6" ht="34.5" customHeight="1" x14ac:dyDescent="0.2">
      <c r="A132" s="31" t="s">
        <v>231</v>
      </c>
      <c r="B132" s="59">
        <f>B25+B109+B130</f>
        <v>17540.98</v>
      </c>
      <c r="C132" s="32"/>
      <c r="D132" s="32"/>
      <c r="E132" s="32"/>
      <c r="F132" s="17"/>
    </row>
    <row r="133" spans="1:6" x14ac:dyDescent="0.2">
      <c r="A133" s="17"/>
      <c r="B133" s="19"/>
      <c r="C133" s="17"/>
      <c r="D133" s="17"/>
      <c r="E133" s="17"/>
      <c r="F133" s="17"/>
    </row>
    <row r="134" spans="1:6" x14ac:dyDescent="0.2">
      <c r="A134" s="18" t="s">
        <v>75</v>
      </c>
      <c r="B134" s="19"/>
      <c r="C134" s="17"/>
      <c r="D134" s="17"/>
      <c r="E134" s="17"/>
      <c r="F134" s="17"/>
    </row>
    <row r="135" spans="1:6" ht="12.6" customHeight="1" x14ac:dyDescent="0.2">
      <c r="A135" s="20" t="s">
        <v>232</v>
      </c>
      <c r="F135" s="17"/>
    </row>
    <row r="136" spans="1:6" ht="12.95" customHeight="1" x14ac:dyDescent="0.2">
      <c r="A136" s="20" t="s">
        <v>233</v>
      </c>
      <c r="B136" s="17"/>
      <c r="D136" s="17"/>
      <c r="F136" s="17"/>
    </row>
    <row r="137" spans="1:6" x14ac:dyDescent="0.2">
      <c r="A137" s="20" t="s">
        <v>234</v>
      </c>
      <c r="F137" s="17"/>
    </row>
    <row r="138" spans="1:6" x14ac:dyDescent="0.2">
      <c r="A138" s="20" t="s">
        <v>81</v>
      </c>
      <c r="B138" s="19"/>
      <c r="C138" s="17"/>
      <c r="D138" s="17"/>
      <c r="E138" s="17"/>
      <c r="F138" s="17"/>
    </row>
    <row r="139" spans="1:6" ht="12.95" customHeight="1" x14ac:dyDescent="0.2">
      <c r="A139" s="20" t="s">
        <v>235</v>
      </c>
      <c r="B139" s="17"/>
      <c r="D139" s="17"/>
      <c r="F139" s="17"/>
    </row>
    <row r="140" spans="1:6" x14ac:dyDescent="0.2">
      <c r="A140" s="20" t="s">
        <v>236</v>
      </c>
      <c r="F140" s="17"/>
    </row>
    <row r="141" spans="1:6" x14ac:dyDescent="0.2">
      <c r="A141" s="20" t="s">
        <v>237</v>
      </c>
      <c r="B141" s="20"/>
      <c r="C141" s="20"/>
      <c r="D141" s="20"/>
      <c r="F141" s="17"/>
    </row>
    <row r="142" spans="1:6" x14ac:dyDescent="0.2">
      <c r="A142" s="26"/>
      <c r="B142" s="17"/>
      <c r="C142" s="17"/>
      <c r="D142" s="17"/>
      <c r="E142" s="17"/>
      <c r="F142" s="17"/>
    </row>
    <row r="143" spans="1:6" hidden="1" x14ac:dyDescent="0.2">
      <c r="A143" s="26"/>
      <c r="B143" s="17"/>
      <c r="C143" s="17"/>
      <c r="D143" s="17"/>
      <c r="E143" s="17"/>
      <c r="F143" s="17"/>
    </row>
    <row r="144" spans="1:6" x14ac:dyDescent="0.2"/>
    <row r="145" spans="1:6" x14ac:dyDescent="0.2"/>
    <row r="146" spans="1:6" x14ac:dyDescent="0.2"/>
    <row r="147" spans="1:6" x14ac:dyDescent="0.2"/>
    <row r="148" spans="1:6" ht="12.75" hidden="1" customHeight="1" x14ac:dyDescent="0.2"/>
    <row r="149" spans="1:6" x14ac:dyDescent="0.2"/>
    <row r="150" spans="1:6" x14ac:dyDescent="0.2"/>
    <row r="151" spans="1:6" hidden="1" x14ac:dyDescent="0.2">
      <c r="A151" s="26"/>
      <c r="B151" s="17"/>
      <c r="C151" s="17"/>
      <c r="D151" s="17"/>
      <c r="E151" s="17"/>
      <c r="F151" s="17"/>
    </row>
    <row r="152" spans="1:6" hidden="1" x14ac:dyDescent="0.2">
      <c r="A152" s="26"/>
      <c r="B152" s="17"/>
      <c r="C152" s="17"/>
      <c r="D152" s="17"/>
      <c r="E152" s="17"/>
      <c r="F152" s="17"/>
    </row>
    <row r="153" spans="1:6" hidden="1" x14ac:dyDescent="0.2">
      <c r="A153" s="26"/>
      <c r="B153" s="17"/>
      <c r="C153" s="17"/>
      <c r="D153" s="17"/>
      <c r="E153" s="17"/>
      <c r="F153" s="17"/>
    </row>
    <row r="154" spans="1:6" hidden="1" x14ac:dyDescent="0.2">
      <c r="A154" s="26"/>
      <c r="B154" s="17"/>
      <c r="C154" s="17"/>
      <c r="D154" s="17"/>
      <c r="E154" s="17"/>
      <c r="F154" s="17"/>
    </row>
    <row r="155" spans="1:6" hidden="1" x14ac:dyDescent="0.2">
      <c r="A155" s="26"/>
      <c r="B155" s="17"/>
      <c r="C155" s="17"/>
      <c r="D155" s="17"/>
      <c r="E155" s="17"/>
      <c r="F155" s="17"/>
    </row>
    <row r="156" spans="1:6" x14ac:dyDescent="0.2"/>
    <row r="157" spans="1:6" x14ac:dyDescent="0.2"/>
    <row r="158" spans="1:6" x14ac:dyDescent="0.2"/>
    <row r="159" spans="1:6" x14ac:dyDescent="0.2"/>
    <row r="160" spans="1:6"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sheetData>
  <sheetProtection sheet="1" formatCells="0" formatRows="0" insertColumns="0" insertRows="0" deleteRows="0"/>
  <mergeCells count="15">
    <mergeCell ref="B7:E7"/>
    <mergeCell ref="B5:E5"/>
    <mergeCell ref="D130:E130"/>
    <mergeCell ref="A1:E1"/>
    <mergeCell ref="A27:E27"/>
    <mergeCell ref="A111:E111"/>
    <mergeCell ref="B2:E2"/>
    <mergeCell ref="B3:E3"/>
    <mergeCell ref="B4:E4"/>
    <mergeCell ref="A8:E8"/>
    <mergeCell ref="A9:E9"/>
    <mergeCell ref="B6:E6"/>
    <mergeCell ref="D25:E25"/>
    <mergeCell ref="D109:E10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9 A12 A24 A113 A129 A10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2 A2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A23 A114:A128 A30:A10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B12:B24 B113:B129 B29:B108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3"/>
  <sheetViews>
    <sheetView zoomScaleNormal="100" workbookViewId="0">
      <selection activeCell="C21" sqref="C2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5" t="s">
        <v>112</v>
      </c>
      <c r="B1" s="135"/>
      <c r="C1" s="135"/>
      <c r="D1" s="135"/>
      <c r="E1" s="135"/>
    </row>
    <row r="2" spans="1:6" ht="21" customHeight="1" x14ac:dyDescent="0.2">
      <c r="A2" s="3" t="s">
        <v>52</v>
      </c>
      <c r="B2" s="139" t="str">
        <f>'Summary and sign-off'!B2:F2</f>
        <v>Te Aka Whai Ora - Māori Health Authority</v>
      </c>
      <c r="C2" s="139"/>
      <c r="D2" s="139"/>
      <c r="E2" s="139"/>
    </row>
    <row r="3" spans="1:6" ht="21" customHeight="1" x14ac:dyDescent="0.2">
      <c r="A3" s="3" t="s">
        <v>113</v>
      </c>
      <c r="B3" s="139" t="str">
        <f>'Summary and sign-off'!B3:F3</f>
        <v>Riana Manuel</v>
      </c>
      <c r="C3" s="139"/>
      <c r="D3" s="139"/>
      <c r="E3" s="139"/>
    </row>
    <row r="4" spans="1:6" ht="21" customHeight="1" x14ac:dyDescent="0.2">
      <c r="A4" s="3" t="s">
        <v>114</v>
      </c>
      <c r="B4" s="139">
        <f>'Summary and sign-off'!B4:F4</f>
        <v>44606</v>
      </c>
      <c r="C4" s="139"/>
      <c r="D4" s="139"/>
      <c r="E4" s="139"/>
    </row>
    <row r="5" spans="1:6" ht="21" customHeight="1" x14ac:dyDescent="0.2">
      <c r="A5" s="3" t="s">
        <v>115</v>
      </c>
      <c r="B5" s="139">
        <f>'Summary and sign-off'!B5:F5</f>
        <v>44742</v>
      </c>
      <c r="C5" s="139"/>
      <c r="D5" s="139"/>
      <c r="E5" s="139"/>
    </row>
    <row r="6" spans="1:6" ht="21" customHeight="1" x14ac:dyDescent="0.2">
      <c r="A6" s="3" t="s">
        <v>116</v>
      </c>
      <c r="B6" s="133" t="s">
        <v>82</v>
      </c>
      <c r="C6" s="133"/>
      <c r="D6" s="133"/>
      <c r="E6" s="133"/>
      <c r="F6" s="23"/>
    </row>
    <row r="7" spans="1:6" ht="21" customHeight="1" x14ac:dyDescent="0.2">
      <c r="A7" s="3" t="s">
        <v>58</v>
      </c>
      <c r="B7" s="133" t="s">
        <v>85</v>
      </c>
      <c r="C7" s="133"/>
      <c r="D7" s="133"/>
      <c r="E7" s="133"/>
      <c r="F7" s="23"/>
    </row>
    <row r="8" spans="1:6" ht="35.25" customHeight="1" x14ac:dyDescent="0.2">
      <c r="A8" s="146" t="s">
        <v>238</v>
      </c>
      <c r="B8" s="146"/>
      <c r="C8" s="143"/>
      <c r="D8" s="143"/>
      <c r="E8" s="143"/>
    </row>
    <row r="9" spans="1:6" ht="35.25" customHeight="1" x14ac:dyDescent="0.2">
      <c r="A9" s="150" t="s">
        <v>239</v>
      </c>
      <c r="B9" s="151"/>
      <c r="C9" s="151"/>
      <c r="D9" s="151"/>
      <c r="E9" s="151"/>
    </row>
    <row r="10" spans="1:6" ht="27" customHeight="1" x14ac:dyDescent="0.2">
      <c r="A10" s="24" t="s">
        <v>132</v>
      </c>
      <c r="B10" s="24" t="s">
        <v>64</v>
      </c>
      <c r="C10" s="24" t="s">
        <v>240</v>
      </c>
      <c r="D10" s="24" t="s">
        <v>241</v>
      </c>
      <c r="E10" s="24" t="s">
        <v>122</v>
      </c>
      <c r="F10" s="20"/>
    </row>
    <row r="11" spans="1:6" s="2" customFormat="1" hidden="1" x14ac:dyDescent="0.2">
      <c r="A11" s="100"/>
      <c r="B11" s="97"/>
      <c r="C11" s="101"/>
      <c r="D11" s="101"/>
      <c r="E11" s="102"/>
    </row>
    <row r="12" spans="1:6" s="2" customFormat="1" ht="63.75" x14ac:dyDescent="0.2">
      <c r="A12" s="120"/>
      <c r="B12" s="121"/>
      <c r="C12" s="122" t="s">
        <v>264</v>
      </c>
      <c r="D12" s="125"/>
      <c r="E12" s="126"/>
    </row>
    <row r="13" spans="1:6" s="2" customFormat="1" x14ac:dyDescent="0.2">
      <c r="A13" s="120"/>
      <c r="B13" s="121"/>
      <c r="C13" s="125"/>
      <c r="D13" s="125"/>
      <c r="E13" s="126"/>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5" s="2" customFormat="1" x14ac:dyDescent="0.2">
      <c r="A17" s="120"/>
      <c r="B17" s="121"/>
      <c r="C17" s="125"/>
      <c r="D17" s="125"/>
      <c r="E17" s="126"/>
    </row>
    <row r="18" spans="1:5" s="2" customFormat="1" x14ac:dyDescent="0.2">
      <c r="A18" s="120"/>
      <c r="B18" s="121"/>
      <c r="C18" s="125"/>
      <c r="D18" s="125"/>
      <c r="E18" s="126"/>
    </row>
    <row r="19" spans="1:5" s="2" customFormat="1" x14ac:dyDescent="0.2">
      <c r="A19" s="120"/>
      <c r="B19" s="121"/>
      <c r="C19" s="125"/>
      <c r="D19" s="125"/>
      <c r="E19" s="126"/>
    </row>
    <row r="20" spans="1:5" s="2" customFormat="1" x14ac:dyDescent="0.2">
      <c r="A20" s="120"/>
      <c r="B20" s="121"/>
      <c r="C20" s="125"/>
      <c r="D20" s="125"/>
      <c r="E20" s="126"/>
    </row>
    <row r="21" spans="1:5" s="2" customFormat="1" x14ac:dyDescent="0.2">
      <c r="A21" s="120"/>
      <c r="B21" s="121"/>
      <c r="C21" s="125"/>
      <c r="D21" s="125"/>
      <c r="E21" s="126"/>
    </row>
    <row r="22" spans="1:5" s="2" customFormat="1" x14ac:dyDescent="0.2">
      <c r="A22" s="120"/>
      <c r="B22" s="121"/>
      <c r="C22" s="125"/>
      <c r="D22" s="125"/>
      <c r="E22" s="126"/>
    </row>
    <row r="23" spans="1:5" s="2" customFormat="1" x14ac:dyDescent="0.2">
      <c r="A23" s="120"/>
      <c r="B23" s="121"/>
      <c r="C23" s="125"/>
      <c r="D23" s="125"/>
      <c r="E23" s="126"/>
    </row>
    <row r="24" spans="1:5" s="2" customFormat="1" x14ac:dyDescent="0.2">
      <c r="A24" s="120"/>
      <c r="B24" s="121"/>
      <c r="C24" s="125"/>
      <c r="D24" s="125"/>
      <c r="E24" s="126"/>
    </row>
    <row r="25" spans="1:5" s="2" customFormat="1" x14ac:dyDescent="0.2">
      <c r="A25" s="120"/>
      <c r="B25" s="121"/>
      <c r="C25" s="125"/>
      <c r="D25" s="125"/>
      <c r="E25" s="126"/>
    </row>
    <row r="26" spans="1:5" s="2" customFormat="1" x14ac:dyDescent="0.2">
      <c r="A26" s="124"/>
      <c r="B26" s="121"/>
      <c r="C26" s="125"/>
      <c r="D26" s="125"/>
      <c r="E26" s="126"/>
    </row>
    <row r="27" spans="1:5" s="2" customFormat="1" x14ac:dyDescent="0.2">
      <c r="A27" s="124"/>
      <c r="B27" s="121"/>
      <c r="C27" s="125"/>
      <c r="D27" s="125"/>
      <c r="E27" s="126"/>
    </row>
    <row r="28" spans="1:5" s="2" customFormat="1" hidden="1" x14ac:dyDescent="0.2">
      <c r="A28" s="100"/>
      <c r="B28" s="97"/>
      <c r="C28" s="101"/>
      <c r="D28" s="101"/>
      <c r="E28" s="102"/>
    </row>
    <row r="29" spans="1:5" ht="34.5" customHeight="1" x14ac:dyDescent="0.2">
      <c r="A29" s="54" t="s">
        <v>242</v>
      </c>
      <c r="B29" s="63">
        <f>SUM(B11:B28)</f>
        <v>0</v>
      </c>
      <c r="C29" s="71" t="str">
        <f>IF(SUBTOTAL(3,B11:B28)=SUBTOTAL(103,B11:B28),'Summary and sign-off'!$A$48,'Summary and sign-off'!$A$49)</f>
        <v>Check - there are no hidden rows with data</v>
      </c>
      <c r="D29" s="138" t="str">
        <f>IF('Summary and sign-off'!F59='Summary and sign-off'!F54,'Summary and sign-off'!A51,'Summary and sign-off'!A50)</f>
        <v>Check - each entry provides sufficient information</v>
      </c>
      <c r="E29" s="138"/>
    </row>
    <row r="30" spans="1:5" ht="14.1" customHeight="1" x14ac:dyDescent="0.2">
      <c r="B30" s="17"/>
      <c r="C30" s="17"/>
      <c r="D30" s="17"/>
      <c r="E30" s="17"/>
    </row>
    <row r="31" spans="1:5" x14ac:dyDescent="0.2">
      <c r="A31" s="18" t="s">
        <v>243</v>
      </c>
      <c r="B31" s="17"/>
      <c r="C31" s="17"/>
      <c r="D31" s="17"/>
      <c r="E31" s="17"/>
    </row>
    <row r="32" spans="1:5" ht="12.6" customHeight="1" x14ac:dyDescent="0.2">
      <c r="A32" s="20" t="s">
        <v>232</v>
      </c>
      <c r="B32" s="17"/>
      <c r="C32" s="17"/>
      <c r="D32" s="17"/>
      <c r="E32" s="17"/>
    </row>
    <row r="33" spans="1:6" x14ac:dyDescent="0.2">
      <c r="A33" s="20" t="s">
        <v>81</v>
      </c>
      <c r="B33" s="19"/>
      <c r="C33" s="17"/>
      <c r="D33" s="17"/>
      <c r="E33" s="17"/>
      <c r="F33" s="17"/>
    </row>
    <row r="34" spans="1:6" x14ac:dyDescent="0.2">
      <c r="A34" s="20" t="s">
        <v>127</v>
      </c>
      <c r="C34" s="17"/>
      <c r="D34" s="17"/>
      <c r="E34" s="17"/>
      <c r="F34" s="17"/>
    </row>
    <row r="35" spans="1:6" ht="12.75" customHeight="1" x14ac:dyDescent="0.2">
      <c r="A35" s="20" t="s">
        <v>128</v>
      </c>
      <c r="B35" s="25"/>
      <c r="C35" s="22"/>
      <c r="D35" s="22"/>
      <c r="E35" s="22"/>
      <c r="F35" s="22"/>
    </row>
    <row r="36" spans="1:6" x14ac:dyDescent="0.2">
      <c r="B36" s="26"/>
      <c r="C36" s="17"/>
      <c r="D36" s="17"/>
      <c r="E36" s="17"/>
    </row>
    <row r="37" spans="1:6" hidden="1" x14ac:dyDescent="0.2">
      <c r="A37" s="17"/>
      <c r="B37" s="17"/>
      <c r="C37" s="17"/>
      <c r="D37" s="17"/>
    </row>
    <row r="38" spans="1:6" ht="12.75" hidden="1" customHeight="1" x14ac:dyDescent="0.2"/>
    <row r="39" spans="1:6" hidden="1" x14ac:dyDescent="0.2">
      <c r="A39" s="17"/>
      <c r="B39" s="17"/>
      <c r="C39" s="17"/>
      <c r="D39" s="17"/>
      <c r="E39" s="17"/>
    </row>
    <row r="40" spans="1:6" hidden="1" x14ac:dyDescent="0.2">
      <c r="A40" s="17"/>
      <c r="B40" s="17"/>
      <c r="C40" s="17"/>
      <c r="D40" s="17"/>
      <c r="E40" s="17"/>
    </row>
    <row r="41" spans="1:6" hidden="1" x14ac:dyDescent="0.2">
      <c r="A41" s="17"/>
      <c r="B41" s="17"/>
      <c r="C41" s="17"/>
      <c r="D41" s="17"/>
      <c r="E41" s="17"/>
    </row>
    <row r="42" spans="1:6" hidden="1" x14ac:dyDescent="0.2">
      <c r="A42" s="17"/>
      <c r="B42" s="17"/>
      <c r="C42" s="17"/>
      <c r="D42" s="17"/>
      <c r="E42" s="17"/>
    </row>
    <row r="43" spans="1:6" hidden="1" x14ac:dyDescent="0.2">
      <c r="A43" s="17"/>
      <c r="B43" s="17"/>
      <c r="C43" s="17"/>
      <c r="D43" s="17"/>
      <c r="E43" s="17"/>
    </row>
  </sheetData>
  <sheetProtection sheet="1" formatCells="0" insertRows="0" deleteRows="0"/>
  <mergeCells count="10">
    <mergeCell ref="D29:E2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A25 A26 A27"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50"/>
  <sheetViews>
    <sheetView topLeftCell="A4" zoomScale="120" zoomScaleNormal="120" workbookViewId="0">
      <selection sqref="A1:F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35" t="s">
        <v>244</v>
      </c>
      <c r="B1" s="135"/>
      <c r="C1" s="135"/>
      <c r="D1" s="135"/>
      <c r="E1" s="135"/>
      <c r="F1" s="135"/>
    </row>
    <row r="2" spans="1:6" ht="21" customHeight="1" x14ac:dyDescent="0.2">
      <c r="A2" s="3" t="s">
        <v>52</v>
      </c>
      <c r="B2" s="139" t="str">
        <f>'Summary and sign-off'!B2:F2</f>
        <v>Te Aka Whai Ora - Māori Health Authority</v>
      </c>
      <c r="C2" s="139"/>
      <c r="D2" s="139"/>
      <c r="E2" s="139"/>
      <c r="F2" s="139"/>
    </row>
    <row r="3" spans="1:6" ht="21" customHeight="1" x14ac:dyDescent="0.2">
      <c r="A3" s="3" t="s">
        <v>113</v>
      </c>
      <c r="B3" s="139" t="str">
        <f>'Summary and sign-off'!B3:F3</f>
        <v>Riana Manuel</v>
      </c>
      <c r="C3" s="139"/>
      <c r="D3" s="139"/>
      <c r="E3" s="139"/>
      <c r="F3" s="139"/>
    </row>
    <row r="4" spans="1:6" ht="21" customHeight="1" x14ac:dyDescent="0.2">
      <c r="A4" s="3" t="s">
        <v>114</v>
      </c>
      <c r="B4" s="139">
        <f>'Summary and sign-off'!B4:F4</f>
        <v>44606</v>
      </c>
      <c r="C4" s="139"/>
      <c r="D4" s="139"/>
      <c r="E4" s="139"/>
      <c r="F4" s="139"/>
    </row>
    <row r="5" spans="1:6" ht="21" customHeight="1" x14ac:dyDescent="0.2">
      <c r="A5" s="3" t="s">
        <v>115</v>
      </c>
      <c r="B5" s="139">
        <f>'Summary and sign-off'!B5:F5</f>
        <v>44742</v>
      </c>
      <c r="C5" s="139"/>
      <c r="D5" s="139"/>
      <c r="E5" s="139"/>
      <c r="F5" s="139"/>
    </row>
    <row r="6" spans="1:6" ht="21" customHeight="1" x14ac:dyDescent="0.2">
      <c r="A6" s="3" t="s">
        <v>245</v>
      </c>
      <c r="B6" s="133" t="s">
        <v>82</v>
      </c>
      <c r="C6" s="133"/>
      <c r="D6" s="133"/>
      <c r="E6" s="133"/>
      <c r="F6" s="133"/>
    </row>
    <row r="7" spans="1:6" ht="21" customHeight="1" x14ac:dyDescent="0.2">
      <c r="A7" s="3" t="s">
        <v>58</v>
      </c>
      <c r="B7" s="133" t="s">
        <v>85</v>
      </c>
      <c r="C7" s="133"/>
      <c r="D7" s="133"/>
      <c r="E7" s="133"/>
      <c r="F7" s="133"/>
    </row>
    <row r="8" spans="1:6" ht="36" customHeight="1" x14ac:dyDescent="0.2">
      <c r="A8" s="146" t="s">
        <v>246</v>
      </c>
      <c r="B8" s="146"/>
      <c r="C8" s="146"/>
      <c r="D8" s="146"/>
      <c r="E8" s="146"/>
      <c r="F8" s="146"/>
    </row>
    <row r="9" spans="1:6" ht="36" customHeight="1" x14ac:dyDescent="0.2">
      <c r="A9" s="150" t="s">
        <v>247</v>
      </c>
      <c r="B9" s="151"/>
      <c r="C9" s="151"/>
      <c r="D9" s="151"/>
      <c r="E9" s="151"/>
      <c r="F9" s="151"/>
    </row>
    <row r="10" spans="1:6" ht="39" customHeight="1" x14ac:dyDescent="0.2">
      <c r="A10" s="24" t="s">
        <v>132</v>
      </c>
      <c r="B10" s="114" t="s">
        <v>248</v>
      </c>
      <c r="C10" s="114" t="s">
        <v>249</v>
      </c>
      <c r="D10" s="114" t="s">
        <v>250</v>
      </c>
      <c r="E10" s="114" t="s">
        <v>251</v>
      </c>
      <c r="F10" s="114" t="s">
        <v>252</v>
      </c>
    </row>
    <row r="11" spans="1:6" s="2" customFormat="1" hidden="1" x14ac:dyDescent="0.2">
      <c r="A11" s="96"/>
      <c r="B11" s="101"/>
      <c r="C11" s="103"/>
      <c r="D11" s="101"/>
      <c r="E11" s="104"/>
      <c r="F11" s="102"/>
    </row>
    <row r="12" spans="1:6" s="2" customFormat="1" x14ac:dyDescent="0.2">
      <c r="A12" s="120">
        <v>44722</v>
      </c>
      <c r="B12" s="127" t="s">
        <v>253</v>
      </c>
      <c r="C12" s="128" t="s">
        <v>99</v>
      </c>
      <c r="D12" s="127" t="s">
        <v>254</v>
      </c>
      <c r="E12" s="129" t="s">
        <v>94</v>
      </c>
      <c r="F12" s="130" t="s">
        <v>255</v>
      </c>
    </row>
    <row r="13" spans="1:6" s="2" customFormat="1" x14ac:dyDescent="0.2">
      <c r="A13" s="120">
        <v>44725</v>
      </c>
      <c r="B13" s="127" t="s">
        <v>256</v>
      </c>
      <c r="C13" s="128" t="s">
        <v>99</v>
      </c>
      <c r="D13" s="127" t="s">
        <v>257</v>
      </c>
      <c r="E13" s="129" t="s">
        <v>94</v>
      </c>
      <c r="F13" s="130" t="s">
        <v>255</v>
      </c>
    </row>
    <row r="14" spans="1:6" s="2" customFormat="1" x14ac:dyDescent="0.2">
      <c r="A14" s="120"/>
      <c r="B14" s="127"/>
      <c r="C14" s="128"/>
      <c r="D14" s="127"/>
      <c r="E14" s="129"/>
      <c r="F14" s="130"/>
    </row>
    <row r="15" spans="1:6" s="2" customFormat="1" x14ac:dyDescent="0.2">
      <c r="A15" s="120"/>
      <c r="B15" s="127"/>
      <c r="C15" s="128"/>
      <c r="D15" s="127"/>
      <c r="E15" s="129"/>
      <c r="F15" s="130"/>
    </row>
    <row r="16" spans="1:6" s="2" customFormat="1" x14ac:dyDescent="0.2">
      <c r="A16" s="120"/>
      <c r="B16" s="127"/>
      <c r="C16" s="128"/>
      <c r="D16" s="127"/>
      <c r="E16" s="129"/>
      <c r="F16" s="130"/>
    </row>
    <row r="17" spans="1:6" s="2" customFormat="1" x14ac:dyDescent="0.2">
      <c r="A17" s="120"/>
      <c r="B17" s="127"/>
      <c r="C17" s="128"/>
      <c r="D17" s="127"/>
      <c r="E17" s="129"/>
      <c r="F17" s="130"/>
    </row>
    <row r="18" spans="1:6" s="2" customFormat="1" x14ac:dyDescent="0.2">
      <c r="A18" s="120"/>
      <c r="B18" s="127"/>
      <c r="C18" s="128"/>
      <c r="D18" s="127"/>
      <c r="E18" s="129"/>
      <c r="F18" s="130"/>
    </row>
    <row r="19" spans="1:6" s="2" customFormat="1" x14ac:dyDescent="0.2">
      <c r="A19" s="120"/>
      <c r="B19" s="127"/>
      <c r="C19" s="128"/>
      <c r="D19" s="127"/>
      <c r="E19" s="129"/>
      <c r="F19" s="130"/>
    </row>
    <row r="20" spans="1:6" s="2" customFormat="1" x14ac:dyDescent="0.2">
      <c r="A20" s="120"/>
      <c r="B20" s="127"/>
      <c r="C20" s="128"/>
      <c r="D20" s="127"/>
      <c r="E20" s="129"/>
      <c r="F20" s="130"/>
    </row>
    <row r="21" spans="1:6" s="2" customFormat="1" x14ac:dyDescent="0.2">
      <c r="A21" s="120"/>
      <c r="B21" s="127"/>
      <c r="C21" s="128"/>
      <c r="D21" s="127"/>
      <c r="E21" s="129"/>
      <c r="F21" s="130"/>
    </row>
    <row r="22" spans="1:6" s="2" customFormat="1" x14ac:dyDescent="0.2">
      <c r="A22" s="120"/>
      <c r="B22" s="127"/>
      <c r="C22" s="128"/>
      <c r="D22" s="127"/>
      <c r="E22" s="129"/>
      <c r="F22" s="130"/>
    </row>
    <row r="23" spans="1:6" s="2" customFormat="1" x14ac:dyDescent="0.2">
      <c r="A23" s="120"/>
      <c r="B23" s="127"/>
      <c r="C23" s="128"/>
      <c r="D23" s="127"/>
      <c r="E23" s="129"/>
      <c r="F23" s="130"/>
    </row>
    <row r="24" spans="1:6" s="2" customFormat="1" x14ac:dyDescent="0.2">
      <c r="A24" s="120"/>
      <c r="B24" s="127"/>
      <c r="C24" s="128"/>
      <c r="D24" s="127"/>
      <c r="E24" s="129"/>
      <c r="F24" s="130"/>
    </row>
    <row r="25" spans="1:6" s="2" customFormat="1" x14ac:dyDescent="0.2">
      <c r="A25" s="120"/>
      <c r="B25" s="127"/>
      <c r="C25" s="128"/>
      <c r="D25" s="127"/>
      <c r="E25" s="129"/>
      <c r="F25" s="130"/>
    </row>
    <row r="26" spans="1:6" s="2" customFormat="1" x14ac:dyDescent="0.2">
      <c r="A26" s="120"/>
      <c r="B26" s="127"/>
      <c r="C26" s="128"/>
      <c r="D26" s="127"/>
      <c r="E26" s="129"/>
      <c r="F26" s="130"/>
    </row>
    <row r="27" spans="1:6" s="2" customFormat="1" x14ac:dyDescent="0.2">
      <c r="A27" s="120"/>
      <c r="B27" s="127"/>
      <c r="C27" s="128"/>
      <c r="D27" s="127"/>
      <c r="E27" s="129"/>
      <c r="F27" s="130"/>
    </row>
    <row r="28" spans="1:6" s="2" customFormat="1" x14ac:dyDescent="0.2">
      <c r="A28" s="120"/>
      <c r="B28" s="127"/>
      <c r="C28" s="128"/>
      <c r="D28" s="127"/>
      <c r="E28" s="129"/>
      <c r="F28" s="130"/>
    </row>
    <row r="29" spans="1:6" s="2" customFormat="1" x14ac:dyDescent="0.2">
      <c r="A29" s="120"/>
      <c r="B29" s="127"/>
      <c r="C29" s="128"/>
      <c r="D29" s="127"/>
      <c r="E29" s="129"/>
      <c r="F29" s="130"/>
    </row>
    <row r="30" spans="1:6" s="2" customFormat="1" x14ac:dyDescent="0.2">
      <c r="A30" s="120"/>
      <c r="B30" s="127"/>
      <c r="C30" s="128"/>
      <c r="D30" s="127"/>
      <c r="E30" s="129"/>
      <c r="F30" s="130"/>
    </row>
    <row r="31" spans="1:6" s="2" customFormat="1" x14ac:dyDescent="0.2">
      <c r="A31" s="120"/>
      <c r="B31" s="127"/>
      <c r="C31" s="128"/>
      <c r="D31" s="127"/>
      <c r="E31" s="129"/>
      <c r="F31" s="130"/>
    </row>
    <row r="32" spans="1:6" s="2" customFormat="1" x14ac:dyDescent="0.2">
      <c r="A32" s="120"/>
      <c r="B32" s="127"/>
      <c r="C32" s="128"/>
      <c r="D32" s="127"/>
      <c r="E32" s="129"/>
      <c r="F32" s="130"/>
    </row>
    <row r="33" spans="1:6" s="2" customFormat="1" x14ac:dyDescent="0.2">
      <c r="A33" s="120"/>
      <c r="B33" s="127"/>
      <c r="C33" s="128"/>
      <c r="D33" s="127"/>
      <c r="E33" s="129"/>
      <c r="F33" s="130"/>
    </row>
    <row r="34" spans="1:6" s="2" customFormat="1" x14ac:dyDescent="0.2">
      <c r="A34" s="120"/>
      <c r="B34" s="127"/>
      <c r="C34" s="128"/>
      <c r="D34" s="127"/>
      <c r="E34" s="129"/>
      <c r="F34" s="130"/>
    </row>
    <row r="35" spans="1:6" s="2" customFormat="1" x14ac:dyDescent="0.2">
      <c r="A35" s="120"/>
      <c r="B35" s="127"/>
      <c r="C35" s="128"/>
      <c r="D35" s="127"/>
      <c r="E35" s="129"/>
      <c r="F35" s="130"/>
    </row>
    <row r="36" spans="1:6" s="2" customFormat="1" x14ac:dyDescent="0.2">
      <c r="A36" s="120"/>
      <c r="B36" s="127"/>
      <c r="C36" s="128"/>
      <c r="D36" s="127"/>
      <c r="E36" s="129"/>
      <c r="F36" s="130"/>
    </row>
    <row r="37" spans="1:6" s="2" customFormat="1" x14ac:dyDescent="0.2">
      <c r="A37" s="120"/>
      <c r="B37" s="127"/>
      <c r="C37" s="128"/>
      <c r="D37" s="127"/>
      <c r="E37" s="129"/>
      <c r="F37" s="130"/>
    </row>
    <row r="38" spans="1:6" s="2" customFormat="1" x14ac:dyDescent="0.2">
      <c r="A38" s="120"/>
      <c r="B38" s="127"/>
      <c r="C38" s="128"/>
      <c r="D38" s="127"/>
      <c r="E38" s="129"/>
      <c r="F38" s="130"/>
    </row>
    <row r="39" spans="1:6" s="2" customFormat="1" x14ac:dyDescent="0.2">
      <c r="A39" s="120"/>
      <c r="B39" s="127"/>
      <c r="C39" s="128"/>
      <c r="D39" s="127"/>
      <c r="E39" s="129"/>
      <c r="F39" s="130"/>
    </row>
    <row r="40" spans="1:6" s="2" customFormat="1" x14ac:dyDescent="0.2">
      <c r="A40" s="120"/>
      <c r="B40" s="127"/>
      <c r="C40" s="128"/>
      <c r="D40" s="127"/>
      <c r="E40" s="129"/>
      <c r="F40" s="130"/>
    </row>
    <row r="41" spans="1:6" s="2" customFormat="1" x14ac:dyDescent="0.2">
      <c r="A41" s="120"/>
      <c r="B41" s="127"/>
      <c r="C41" s="128"/>
      <c r="D41" s="127"/>
      <c r="E41" s="129"/>
      <c r="F41" s="130"/>
    </row>
    <row r="42" spans="1:6" s="2" customFormat="1" x14ac:dyDescent="0.2">
      <c r="A42" s="120"/>
      <c r="B42" s="127"/>
      <c r="C42" s="128"/>
      <c r="D42" s="127"/>
      <c r="E42" s="129"/>
      <c r="F42" s="130"/>
    </row>
    <row r="43" spans="1:6" s="2" customFormat="1" x14ac:dyDescent="0.2">
      <c r="A43" s="120"/>
      <c r="B43" s="127"/>
      <c r="C43" s="128"/>
      <c r="D43" s="127"/>
      <c r="E43" s="129"/>
      <c r="F43" s="130"/>
    </row>
    <row r="44" spans="1:6" s="2" customFormat="1" x14ac:dyDescent="0.2">
      <c r="A44" s="120"/>
      <c r="B44" s="127"/>
      <c r="C44" s="128"/>
      <c r="D44" s="127"/>
      <c r="E44" s="129"/>
      <c r="F44" s="130"/>
    </row>
    <row r="45" spans="1:6" s="2" customFormat="1" x14ac:dyDescent="0.2">
      <c r="A45" s="120"/>
      <c r="B45" s="127"/>
      <c r="C45" s="128"/>
      <c r="D45" s="127"/>
      <c r="E45" s="129"/>
      <c r="F45" s="130"/>
    </row>
    <row r="46" spans="1:6" s="2" customFormat="1" x14ac:dyDescent="0.2">
      <c r="A46" s="120"/>
      <c r="B46" s="127"/>
      <c r="C46" s="128"/>
      <c r="D46" s="127"/>
      <c r="E46" s="129"/>
      <c r="F46" s="130"/>
    </row>
    <row r="47" spans="1:6" s="2" customFormat="1" x14ac:dyDescent="0.2">
      <c r="A47" s="120"/>
      <c r="B47" s="127"/>
      <c r="C47" s="128"/>
      <c r="D47" s="127"/>
      <c r="E47" s="129"/>
      <c r="F47" s="130"/>
    </row>
    <row r="48" spans="1:6" s="2" customFormat="1" x14ac:dyDescent="0.2">
      <c r="A48" s="120"/>
      <c r="B48" s="127"/>
      <c r="C48" s="128"/>
      <c r="D48" s="127"/>
      <c r="E48" s="129"/>
      <c r="F48" s="130"/>
    </row>
    <row r="49" spans="1:6" s="2" customFormat="1" x14ac:dyDescent="0.2">
      <c r="A49" s="120"/>
      <c r="B49" s="127"/>
      <c r="C49" s="128"/>
      <c r="D49" s="127"/>
      <c r="E49" s="129"/>
      <c r="F49" s="130"/>
    </row>
    <row r="50" spans="1:6" s="2" customFormat="1" x14ac:dyDescent="0.2">
      <c r="A50" s="120"/>
      <c r="B50" s="127"/>
      <c r="C50" s="128"/>
      <c r="D50" s="127"/>
      <c r="E50" s="129"/>
      <c r="F50" s="130"/>
    </row>
    <row r="51" spans="1:6" s="2" customFormat="1" x14ac:dyDescent="0.2">
      <c r="A51" s="120"/>
      <c r="B51" s="127"/>
      <c r="C51" s="128"/>
      <c r="D51" s="127"/>
      <c r="E51" s="129"/>
      <c r="F51" s="130"/>
    </row>
    <row r="52" spans="1:6" s="2" customFormat="1" x14ac:dyDescent="0.2">
      <c r="A52" s="120"/>
      <c r="B52" s="127"/>
      <c r="C52" s="128"/>
      <c r="D52" s="127"/>
      <c r="E52" s="129"/>
      <c r="F52" s="130"/>
    </row>
    <row r="53" spans="1:6" s="2" customFormat="1" x14ac:dyDescent="0.2">
      <c r="A53" s="120"/>
      <c r="B53" s="127"/>
      <c r="C53" s="128"/>
      <c r="D53" s="127"/>
      <c r="E53" s="129"/>
      <c r="F53" s="130"/>
    </row>
    <row r="54" spans="1:6" s="2" customFormat="1" x14ac:dyDescent="0.2">
      <c r="A54" s="120"/>
      <c r="B54" s="127"/>
      <c r="C54" s="128"/>
      <c r="D54" s="127"/>
      <c r="E54" s="129"/>
      <c r="F54" s="130"/>
    </row>
    <row r="55" spans="1:6" s="2" customFormat="1" x14ac:dyDescent="0.2">
      <c r="A55" s="120"/>
      <c r="B55" s="127"/>
      <c r="C55" s="128"/>
      <c r="D55" s="127"/>
      <c r="E55" s="129"/>
      <c r="F55" s="130"/>
    </row>
    <row r="56" spans="1:6" s="2" customFormat="1" x14ac:dyDescent="0.2">
      <c r="A56" s="120"/>
      <c r="B56" s="127"/>
      <c r="C56" s="128"/>
      <c r="D56" s="127"/>
      <c r="E56" s="129"/>
      <c r="F56" s="130"/>
    </row>
    <row r="57" spans="1:6" s="2" customFormat="1" x14ac:dyDescent="0.2">
      <c r="A57" s="120"/>
      <c r="B57" s="127"/>
      <c r="C57" s="128"/>
      <c r="D57" s="127"/>
      <c r="E57" s="129"/>
      <c r="F57" s="130"/>
    </row>
    <row r="58" spans="1:6" s="2" customFormat="1" x14ac:dyDescent="0.2">
      <c r="A58" s="120"/>
      <c r="B58" s="127"/>
      <c r="C58" s="128"/>
      <c r="D58" s="127"/>
      <c r="E58" s="129"/>
      <c r="F58" s="130"/>
    </row>
    <row r="59" spans="1:6" s="2" customFormat="1" x14ac:dyDescent="0.2">
      <c r="A59" s="120"/>
      <c r="B59" s="127"/>
      <c r="C59" s="128"/>
      <c r="D59" s="127"/>
      <c r="E59" s="129"/>
      <c r="F59" s="130"/>
    </row>
    <row r="60" spans="1:6" s="2" customFormat="1" x14ac:dyDescent="0.2">
      <c r="A60" s="120"/>
      <c r="B60" s="127"/>
      <c r="C60" s="128"/>
      <c r="D60" s="127"/>
      <c r="E60" s="129"/>
      <c r="F60" s="130"/>
    </row>
    <row r="61" spans="1:6" s="2" customFormat="1" x14ac:dyDescent="0.2">
      <c r="A61" s="120"/>
      <c r="B61" s="127"/>
      <c r="C61" s="128"/>
      <c r="D61" s="127"/>
      <c r="E61" s="129"/>
      <c r="F61" s="130"/>
    </row>
    <row r="62" spans="1:6" s="2" customFormat="1" x14ac:dyDescent="0.2">
      <c r="A62" s="120"/>
      <c r="B62" s="127"/>
      <c r="C62" s="128"/>
      <c r="D62" s="127"/>
      <c r="E62" s="129"/>
      <c r="F62" s="130"/>
    </row>
    <row r="63" spans="1:6" s="2" customFormat="1" x14ac:dyDescent="0.2">
      <c r="A63" s="120"/>
      <c r="B63" s="127"/>
      <c r="C63" s="128"/>
      <c r="D63" s="127"/>
      <c r="E63" s="129"/>
      <c r="F63" s="130"/>
    </row>
    <row r="64" spans="1:6" s="2" customFormat="1" x14ac:dyDescent="0.2">
      <c r="A64" s="120"/>
      <c r="B64" s="127"/>
      <c r="C64" s="128"/>
      <c r="D64" s="127"/>
      <c r="E64" s="129"/>
      <c r="F64" s="130"/>
    </row>
    <row r="65" spans="1:6" s="2" customFormat="1" x14ac:dyDescent="0.2">
      <c r="A65" s="120"/>
      <c r="B65" s="127"/>
      <c r="C65" s="128"/>
      <c r="D65" s="127"/>
      <c r="E65" s="129"/>
      <c r="F65" s="130"/>
    </row>
    <row r="66" spans="1:6" s="2" customFormat="1" x14ac:dyDescent="0.2">
      <c r="A66" s="120"/>
      <c r="B66" s="127"/>
      <c r="C66" s="128"/>
      <c r="D66" s="127"/>
      <c r="E66" s="129"/>
      <c r="F66" s="130"/>
    </row>
    <row r="67" spans="1:6" s="2" customFormat="1" x14ac:dyDescent="0.2">
      <c r="A67" s="120"/>
      <c r="B67" s="127"/>
      <c r="C67" s="128"/>
      <c r="D67" s="127"/>
      <c r="E67" s="129"/>
      <c r="F67" s="130"/>
    </row>
    <row r="68" spans="1:6" s="2" customFormat="1" x14ac:dyDescent="0.2">
      <c r="A68" s="120"/>
      <c r="B68" s="127"/>
      <c r="C68" s="128"/>
      <c r="D68" s="127"/>
      <c r="E68" s="129"/>
      <c r="F68" s="130"/>
    </row>
    <row r="69" spans="1:6" s="2" customFormat="1" x14ac:dyDescent="0.2">
      <c r="A69" s="120"/>
      <c r="B69" s="127"/>
      <c r="C69" s="128"/>
      <c r="D69" s="127"/>
      <c r="E69" s="129"/>
      <c r="F69" s="130"/>
    </row>
    <row r="70" spans="1:6" s="2" customFormat="1" x14ac:dyDescent="0.2">
      <c r="A70" s="120"/>
      <c r="B70" s="127"/>
      <c r="C70" s="128"/>
      <c r="D70" s="127"/>
      <c r="E70" s="129"/>
      <c r="F70" s="130"/>
    </row>
    <row r="71" spans="1:6" s="2" customFormat="1" x14ac:dyDescent="0.2">
      <c r="A71" s="120"/>
      <c r="B71" s="127"/>
      <c r="C71" s="128"/>
      <c r="D71" s="127"/>
      <c r="E71" s="129"/>
      <c r="F71" s="130"/>
    </row>
    <row r="72" spans="1:6" s="2" customFormat="1" x14ac:dyDescent="0.2">
      <c r="A72" s="120"/>
      <c r="B72" s="127"/>
      <c r="C72" s="128"/>
      <c r="D72" s="127"/>
      <c r="E72" s="129"/>
      <c r="F72" s="130"/>
    </row>
    <row r="73" spans="1:6" s="2" customFormat="1" x14ac:dyDescent="0.2">
      <c r="A73" s="120"/>
      <c r="B73" s="127"/>
      <c r="C73" s="128"/>
      <c r="D73" s="127"/>
      <c r="E73" s="129"/>
      <c r="F73" s="130"/>
    </row>
    <row r="74" spans="1:6" s="2" customFormat="1" ht="12.75" customHeight="1" x14ac:dyDescent="0.2">
      <c r="A74" s="120"/>
      <c r="B74" s="127"/>
      <c r="C74" s="128"/>
      <c r="D74" s="127"/>
      <c r="E74" s="129"/>
      <c r="F74" s="130"/>
    </row>
    <row r="75" spans="1:6" s="2" customFormat="1" ht="12.75" customHeight="1" x14ac:dyDescent="0.2">
      <c r="A75" s="120"/>
      <c r="B75" s="127"/>
      <c r="C75" s="128"/>
      <c r="D75" s="127"/>
      <c r="E75" s="129"/>
      <c r="F75" s="130"/>
    </row>
    <row r="76" spans="1:6" s="2" customFormat="1" x14ac:dyDescent="0.2">
      <c r="A76" s="120"/>
      <c r="B76" s="127"/>
      <c r="C76" s="128"/>
      <c r="D76" s="127"/>
      <c r="E76" s="129"/>
      <c r="F76" s="130"/>
    </row>
    <row r="77" spans="1:6" s="2" customFormat="1" x14ac:dyDescent="0.2">
      <c r="A77" s="120"/>
      <c r="B77" s="127"/>
      <c r="C77" s="128"/>
      <c r="D77" s="127"/>
      <c r="E77" s="129"/>
      <c r="F77" s="130"/>
    </row>
    <row r="78" spans="1:6" s="2" customFormat="1" x14ac:dyDescent="0.2">
      <c r="A78" s="120"/>
      <c r="B78" s="127"/>
      <c r="C78" s="128"/>
      <c r="D78" s="127"/>
      <c r="E78" s="129"/>
      <c r="F78" s="130"/>
    </row>
    <row r="79" spans="1:6" s="2" customFormat="1" ht="12.75" customHeight="1" x14ac:dyDescent="0.2">
      <c r="A79" s="120"/>
      <c r="B79" s="127"/>
      <c r="C79" s="128"/>
      <c r="D79" s="127"/>
      <c r="E79" s="129"/>
      <c r="F79" s="130"/>
    </row>
    <row r="80" spans="1:6" s="2" customFormat="1" ht="12.75" customHeight="1" x14ac:dyDescent="0.2">
      <c r="A80" s="120"/>
      <c r="B80" s="127"/>
      <c r="C80" s="128"/>
      <c r="D80" s="127"/>
      <c r="E80" s="129"/>
      <c r="F80" s="130"/>
    </row>
    <row r="81" spans="1:7" s="2" customFormat="1" ht="12.75" customHeight="1" x14ac:dyDescent="0.2">
      <c r="A81" s="120"/>
      <c r="B81" s="127"/>
      <c r="C81" s="128"/>
      <c r="D81" s="127"/>
      <c r="E81" s="129"/>
      <c r="F81" s="130"/>
    </row>
    <row r="82" spans="1:7" s="2" customFormat="1" ht="12.75" customHeight="1" x14ac:dyDescent="0.2">
      <c r="A82" s="120"/>
      <c r="B82" s="127"/>
      <c r="C82" s="128"/>
      <c r="D82" s="127"/>
      <c r="E82" s="129"/>
      <c r="F82" s="130"/>
    </row>
    <row r="83" spans="1:7" s="2" customFormat="1" ht="12.75" customHeight="1" x14ac:dyDescent="0.2">
      <c r="A83" s="120"/>
      <c r="B83" s="127"/>
      <c r="C83" s="128"/>
      <c r="D83" s="127"/>
      <c r="E83" s="129"/>
      <c r="F83" s="130"/>
    </row>
    <row r="84" spans="1:7" s="2" customFormat="1" ht="12.75" customHeight="1" x14ac:dyDescent="0.2">
      <c r="A84" s="120"/>
      <c r="B84" s="127"/>
      <c r="C84" s="128"/>
      <c r="D84" s="127"/>
      <c r="E84" s="129"/>
      <c r="F84" s="130"/>
    </row>
    <row r="85" spans="1:7" s="2" customFormat="1" x14ac:dyDescent="0.2">
      <c r="A85" s="120"/>
      <c r="B85" s="127"/>
      <c r="C85" s="128"/>
      <c r="D85" s="127"/>
      <c r="E85" s="129"/>
      <c r="F85" s="130"/>
    </row>
    <row r="86" spans="1:7" s="2" customFormat="1" x14ac:dyDescent="0.2">
      <c r="A86" s="120"/>
      <c r="B86" s="127"/>
      <c r="C86" s="128"/>
      <c r="D86" s="127"/>
      <c r="E86" s="129"/>
      <c r="F86" s="130"/>
    </row>
    <row r="87" spans="1:7" s="2" customFormat="1" x14ac:dyDescent="0.2">
      <c r="A87" s="120"/>
      <c r="B87" s="127"/>
      <c r="C87" s="128"/>
      <c r="D87" s="127"/>
      <c r="E87" s="129"/>
      <c r="F87" s="130"/>
    </row>
    <row r="88" spans="1:7" s="2" customFormat="1" x14ac:dyDescent="0.2">
      <c r="A88" s="120"/>
      <c r="B88" s="127"/>
      <c r="C88" s="128"/>
      <c r="D88" s="127"/>
      <c r="E88" s="129"/>
      <c r="F88" s="130"/>
    </row>
    <row r="89" spans="1:7" s="2" customFormat="1" hidden="1" x14ac:dyDescent="0.2">
      <c r="A89" s="96"/>
      <c r="B89" s="101"/>
      <c r="C89" s="103"/>
      <c r="D89" s="101"/>
      <c r="E89" s="104"/>
      <c r="F89" s="102"/>
    </row>
    <row r="90" spans="1:7" ht="34.5" customHeight="1" x14ac:dyDescent="0.2">
      <c r="A90" s="115" t="s">
        <v>258</v>
      </c>
      <c r="B90" s="116" t="s">
        <v>259</v>
      </c>
      <c r="C90" s="117">
        <f>C91+C92</f>
        <v>2</v>
      </c>
      <c r="D90" s="118" t="str">
        <f>IF(SUBTOTAL(3,C11:C89)=SUBTOTAL(103,C11:C89),'Summary and sign-off'!$A$48,'Summary and sign-off'!$A$49)</f>
        <v>Check - there are no hidden rows with data</v>
      </c>
      <c r="E90" s="138" t="str">
        <f>IF('Summary and sign-off'!F60='Summary and sign-off'!F54,'Summary and sign-off'!A52,'Summary and sign-off'!A50)</f>
        <v>Check - each entry provides sufficient information</v>
      </c>
      <c r="F90" s="138"/>
      <c r="G90" s="2"/>
    </row>
    <row r="91" spans="1:7" ht="25.5" customHeight="1" x14ac:dyDescent="0.25">
      <c r="A91" s="55"/>
      <c r="B91" s="56" t="s">
        <v>99</v>
      </c>
      <c r="C91" s="57">
        <f>COUNTIF(C11:C89,'Summary and sign-off'!A45)</f>
        <v>2</v>
      </c>
      <c r="D91" s="14"/>
      <c r="E91" s="15"/>
      <c r="F91" s="16"/>
    </row>
    <row r="92" spans="1:7" ht="25.5" customHeight="1" x14ac:dyDescent="0.25">
      <c r="A92" s="55"/>
      <c r="B92" s="56" t="s">
        <v>100</v>
      </c>
      <c r="C92" s="57">
        <f>COUNTIF(C11:C89,'Summary and sign-off'!A46)</f>
        <v>0</v>
      </c>
      <c r="D92" s="14"/>
      <c r="E92" s="15"/>
      <c r="F92" s="16"/>
    </row>
    <row r="93" spans="1:7" x14ac:dyDescent="0.2">
      <c r="A93" s="17"/>
      <c r="B93" s="18"/>
      <c r="C93" s="17"/>
      <c r="D93" s="19"/>
      <c r="E93" s="19"/>
      <c r="F93" s="17"/>
    </row>
    <row r="94" spans="1:7" x14ac:dyDescent="0.2">
      <c r="A94" s="18" t="s">
        <v>243</v>
      </c>
      <c r="B94" s="18"/>
      <c r="C94" s="18"/>
      <c r="D94" s="18"/>
      <c r="E94" s="18"/>
      <c r="F94" s="18"/>
    </row>
    <row r="95" spans="1:7" ht="12.6" customHeight="1" x14ac:dyDescent="0.2">
      <c r="A95" s="20" t="s">
        <v>232</v>
      </c>
      <c r="B95" s="17"/>
      <c r="C95" s="17"/>
      <c r="D95" s="17"/>
      <c r="E95" s="17"/>
    </row>
    <row r="96" spans="1:7" x14ac:dyDescent="0.2">
      <c r="A96" s="20" t="s">
        <v>81</v>
      </c>
      <c r="B96" s="19"/>
      <c r="C96" s="17"/>
      <c r="D96" s="17"/>
      <c r="E96" s="17"/>
      <c r="F96" s="17"/>
    </row>
    <row r="97" spans="1:6" x14ac:dyDescent="0.2">
      <c r="A97" s="20" t="s">
        <v>260</v>
      </c>
      <c r="B97" s="21"/>
      <c r="C97" s="21"/>
      <c r="D97" s="21"/>
      <c r="E97" s="21"/>
      <c r="F97" s="21"/>
    </row>
    <row r="98" spans="1:6" ht="12.75" customHeight="1" x14ac:dyDescent="0.2">
      <c r="A98" s="20" t="s">
        <v>261</v>
      </c>
      <c r="B98" s="17"/>
      <c r="C98" s="17"/>
      <c r="D98" s="17"/>
      <c r="E98" s="17"/>
      <c r="F98" s="17"/>
    </row>
    <row r="99" spans="1:6" ht="12.95" customHeight="1" x14ac:dyDescent="0.2">
      <c r="A99" s="20" t="s">
        <v>262</v>
      </c>
      <c r="B99" s="17"/>
      <c r="C99" s="17"/>
      <c r="D99" s="17"/>
      <c r="E99" s="17"/>
      <c r="F99" s="17"/>
    </row>
    <row r="100" spans="1:6" x14ac:dyDescent="0.2">
      <c r="A100" s="20" t="s">
        <v>263</v>
      </c>
      <c r="C100" s="17"/>
      <c r="D100" s="17"/>
      <c r="E100" s="17"/>
      <c r="F100" s="17"/>
    </row>
    <row r="101" spans="1:6" ht="12.75" customHeight="1" x14ac:dyDescent="0.2">
      <c r="A101" s="20" t="s">
        <v>128</v>
      </c>
      <c r="B101" s="20"/>
      <c r="C101" s="22"/>
      <c r="D101" s="22"/>
      <c r="E101" s="22"/>
      <c r="F101" s="22"/>
    </row>
    <row r="102" spans="1:6" ht="12.75" customHeight="1" x14ac:dyDescent="0.2">
      <c r="A102" s="20"/>
      <c r="B102" s="20"/>
      <c r="C102" s="22"/>
      <c r="D102" s="22"/>
      <c r="E102" s="22"/>
      <c r="F102" s="22"/>
    </row>
    <row r="103" spans="1:6" ht="12.75" hidden="1" customHeight="1" x14ac:dyDescent="0.2">
      <c r="A103" s="20"/>
      <c r="B103" s="20"/>
      <c r="C103" s="22"/>
      <c r="D103" s="22"/>
      <c r="E103" s="22"/>
      <c r="F103" s="22"/>
    </row>
    <row r="104" spans="1:6" x14ac:dyDescent="0.2"/>
    <row r="105" spans="1:6" x14ac:dyDescent="0.2"/>
    <row r="106" spans="1:6" hidden="1" x14ac:dyDescent="0.2">
      <c r="A106" s="18"/>
      <c r="B106" s="18"/>
      <c r="C106" s="18"/>
      <c r="D106" s="18"/>
      <c r="E106" s="18"/>
      <c r="F106" s="18"/>
    </row>
    <row r="107" spans="1:6" hidden="1" x14ac:dyDescent="0.2">
      <c r="A107" s="18"/>
      <c r="B107" s="18"/>
      <c r="C107" s="18"/>
      <c r="D107" s="18"/>
      <c r="E107" s="18"/>
      <c r="F107" s="18"/>
    </row>
    <row r="108" spans="1:6" hidden="1" x14ac:dyDescent="0.2">
      <c r="A108" s="18"/>
      <c r="B108" s="18"/>
      <c r="C108" s="18"/>
      <c r="D108" s="18"/>
      <c r="E108" s="18"/>
      <c r="F108" s="18"/>
    </row>
    <row r="109" spans="1:6" hidden="1" x14ac:dyDescent="0.2">
      <c r="A109" s="18"/>
      <c r="B109" s="18"/>
      <c r="C109" s="18"/>
      <c r="D109" s="18"/>
      <c r="E109" s="18"/>
      <c r="F109" s="18"/>
    </row>
    <row r="110" spans="1:6" hidden="1" x14ac:dyDescent="0.2">
      <c r="A110" s="18"/>
      <c r="B110" s="18"/>
      <c r="C110" s="18"/>
      <c r="D110" s="18"/>
      <c r="E110" s="18"/>
      <c r="F110" s="18"/>
    </row>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sheetData>
  <sheetProtection sheet="1" formatCells="0" insertRows="0" deleteRows="0"/>
  <dataConsolidate/>
  <mergeCells count="10">
    <mergeCell ref="E90:F90"/>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9 A11:A13 A1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5:A88"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C11:C89</xm:sqref>
        </x14:dataValidation>
        <x14:dataValidation type="list" errorStyle="information" operator="greaterThan" allowBlank="1" showInputMessage="1" prompt="Provide specific $ value if possible" xr:uid="{00000000-0002-0000-0500-000003000000}">
          <x14:formula1>
            <xm:f>'Summary and sign-off'!$A$39:$A$44</xm:f>
          </x14:formula1>
          <xm:sqref>E11:E89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8E51A0870E9343A12B527544FA951C" ma:contentTypeVersion="17" ma:contentTypeDescription="Create a new document." ma:contentTypeScope="" ma:versionID="ddc1c0d53186b88c3bbc898cfb42226f">
  <xsd:schema xmlns:xsd="http://www.w3.org/2001/XMLSchema" xmlns:xs="http://www.w3.org/2001/XMLSchema" xmlns:p="http://schemas.microsoft.com/office/2006/metadata/properties" xmlns:ns2="c963f0ce-0a11-4243-b51c-087a6adff182" xmlns:ns3="d7d873e5-b419-4c17-aead-5f68a614eeb1" xmlns:ns4="00a4df5b-51f4-4e7a-b755-8a381a6dfbc5" targetNamespace="http://schemas.microsoft.com/office/2006/metadata/properties" ma:root="true" ma:fieldsID="f50feb481735adf0406de9b9558354c7" ns2:_="" ns3:_="" ns4:_="">
    <xsd:import namespace="c963f0ce-0a11-4243-b51c-087a6adff182"/>
    <xsd:import namespace="d7d873e5-b419-4c17-aead-5f68a614eeb1"/>
    <xsd:import namespace="00a4df5b-51f4-4e7a-b755-8a381a6dfbc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lcf76f155ced4ddcb4097134ff3c332f" minOccurs="0"/>
                <xsd:element ref="ns4: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63f0ce-0a11-4243-b51c-087a6adff18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d873e5-b419-4c17-aead-5f68a614eeb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413e039-5297-4392-bfce-c6182202c714"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0a4df5b-51f4-4e7a-b755-8a381a6dfbc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fd12e34-bd04-47ce-90da-3eca7d6136ac}" ma:internalName="TaxCatchAll" ma:showField="CatchAllData" ma:web="c963f0ce-0a11-4243-b51c-087a6adff1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0a4df5b-51f4-4e7a-b755-8a381a6dfbc5" xsi:nil="true"/>
    <lcf76f155ced4ddcb4097134ff3c332f xmlns="d7d873e5-b419-4c17-aead-5f68a614eeb1">
      <Terms xmlns="http://schemas.microsoft.com/office/infopath/2007/PartnerControls"/>
    </lcf76f155ced4ddcb4097134ff3c332f>
    <SharedWithUsers xmlns="c963f0ce-0a11-4243-b51c-087a6adff182">
      <UserInfo>
        <DisplayName>Ben Foulkes</DisplayName>
        <AccountId>87</AccountId>
        <AccountType/>
      </UserInfo>
      <UserInfo>
        <DisplayName>SharingLinks.df1c6944-5f69-4da2-a26d-80a9350ee710.Flexible.6e8b97da-2f43-4ea3-b74e-9f5552e77d46</DisplayName>
        <AccountId>157</AccountId>
        <AccountType/>
      </UserInfo>
      <UserInfo>
        <DisplayName>Juanita Te Kani</DisplayName>
        <AccountId>31</AccountId>
        <AccountType/>
      </UserInfo>
      <UserInfo>
        <DisplayName>Saphron Powell</DisplayName>
        <AccountId>604</AccountId>
        <AccountType/>
      </UserInfo>
      <UserInfo>
        <DisplayName>Helen Wyn</DisplayName>
        <AccountId>75</AccountId>
        <AccountType/>
      </UserInfo>
      <UserInfo>
        <DisplayName>Elly Amiri</DisplayName>
        <AccountId>211</AccountId>
        <AccountType/>
      </UserInfo>
    </SharedWithUsers>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3DE3196B-2DC5-4A21-8888-8F47A4823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63f0ce-0a11-4243-b51c-087a6adff182"/>
    <ds:schemaRef ds:uri="d7d873e5-b419-4c17-aead-5f68a614eeb1"/>
    <ds:schemaRef ds:uri="00a4df5b-51f4-4e7a-b755-8a381a6df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00a4df5b-51f4-4e7a-b755-8a381a6dfbc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963f0ce-0a11-4243-b51c-087a6adff182"/>
    <ds:schemaRef ds:uri="http://purl.org/dc/elements/1.1/"/>
    <ds:schemaRef ds:uri="http://schemas.microsoft.com/office/2006/metadata/properties"/>
    <ds:schemaRef ds:uri="d7d873e5-b419-4c17-aead-5f68a614eeb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Hospitality</vt:lpstr>
      <vt:lpstr>Travel</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Saphron Powell</cp:lastModifiedBy>
  <cp:revision/>
  <dcterms:created xsi:type="dcterms:W3CDTF">2010-10-17T20:59:02Z</dcterms:created>
  <dcterms:modified xsi:type="dcterms:W3CDTF">2022-12-07T19:49:18Z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0x010100738E51A0870E9343A12B527544FA951C</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