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Corporate\Admin Assistant\CE Expenses\CE Expenses 2020\"/>
    </mc:Choice>
  </mc:AlternateContent>
  <bookViews>
    <workbookView xWindow="0" yWindow="0" windowWidth="25200" windowHeight="11985" activeTab="5"/>
  </bookViews>
  <sheets>
    <sheet name="Guidance for agencies" sheetId="5" r:id="rId1"/>
    <sheet name="Summary and sign-off" sheetId="13" r:id="rId2"/>
    <sheet name="Travel" sheetId="1" r:id="rId3"/>
    <sheet name="Hospitality" sheetId="2" r:id="rId4"/>
    <sheet name="All other expenses" sheetId="3" r:id="rId5"/>
    <sheet name="Gifts and benefits" sheetId="4" r:id="rId6"/>
  </sheets>
  <definedNames>
    <definedName name="_xlnm.Print_Area" localSheetId="4">'All other expenses'!$A$1:$E$36</definedName>
    <definedName name="_xlnm.Print_Area" localSheetId="5">'Gifts and benefits'!$A$1:$F$36</definedName>
    <definedName name="_xlnm.Print_Area" localSheetId="0">'Guidance for agencies'!$A$1:$A$58</definedName>
    <definedName name="_xlnm.Print_Area" localSheetId="3">Hospitality!$A$1:$E$32</definedName>
    <definedName name="_xlnm.Print_Area" localSheetId="1">'Summary and sign-off'!$A$1:$F$23</definedName>
    <definedName name="_xlnm.Print_Area" localSheetId="2">Travel!$A$1:$E$177</definedName>
  </definedNames>
  <calcPr calcId="152511"/>
</workbook>
</file>

<file path=xl/calcChain.xml><?xml version="1.0" encoding="utf-8"?>
<calcChain xmlns="http://schemas.openxmlformats.org/spreadsheetml/2006/main">
  <c r="D25" i="4" l="1"/>
  <c r="C30" i="3"/>
  <c r="C25" i="2"/>
  <c r="C126" i="1"/>
  <c r="C166" i="1"/>
  <c r="C18" i="1"/>
  <c r="B6" i="13" l="1"/>
  <c r="E59" i="13"/>
  <c r="C59" i="13"/>
  <c r="C27" i="4"/>
  <c r="C26" i="4"/>
  <c r="B59" i="13" l="1"/>
  <c r="B58" i="13"/>
  <c r="D58" i="13"/>
  <c r="B57" i="13"/>
  <c r="D57" i="13"/>
  <c r="D56" i="13"/>
  <c r="B56" i="13"/>
  <c r="D55" i="13"/>
  <c r="B55" i="13"/>
  <c r="D54" i="13"/>
  <c r="B54" i="13"/>
  <c r="B2" i="4"/>
  <c r="B3" i="4"/>
  <c r="B2" i="3"/>
  <c r="B3" i="3"/>
  <c r="B2" i="2"/>
  <c r="B3" i="2"/>
  <c r="B2" i="1"/>
  <c r="B3" i="1"/>
  <c r="F57" i="13" l="1"/>
  <c r="D25" i="2" s="1"/>
  <c r="F59" i="13"/>
  <c r="E25" i="4" s="1"/>
  <c r="F58" i="13"/>
  <c r="D30" i="3" s="1"/>
  <c r="F56" i="13"/>
  <c r="D166" i="1" s="1"/>
  <c r="F55" i="13"/>
  <c r="D126" i="1" s="1"/>
  <c r="F54" i="13"/>
  <c r="D18" i="1" s="1"/>
  <c r="C13" i="13"/>
  <c r="C12" i="13"/>
  <c r="C11" i="13"/>
  <c r="C16" i="13" l="1"/>
  <c r="C17" i="13"/>
  <c r="B5" i="4" l="1"/>
  <c r="B4" i="4"/>
  <c r="B5" i="3"/>
  <c r="B4" i="3"/>
  <c r="B5" i="2"/>
  <c r="B4" i="2"/>
  <c r="B5" i="1"/>
  <c r="B4" i="1"/>
  <c r="C15" i="13" l="1"/>
  <c r="F12" i="13" l="1"/>
  <c r="C25" i="4"/>
  <c r="F11" i="13" s="1"/>
  <c r="F13" i="13" l="1"/>
  <c r="B166" i="1"/>
  <c r="B17" i="13" s="1"/>
  <c r="B126" i="1"/>
  <c r="B16" i="13" s="1"/>
  <c r="B18" i="1"/>
  <c r="B15" i="13" s="1"/>
  <c r="B30" i="3" l="1"/>
  <c r="B13" i="13" s="1"/>
  <c r="B25" i="2"/>
  <c r="B12" i="13" s="1"/>
  <c r="B11" i="13" l="1"/>
  <c r="B168" i="1"/>
</calcChain>
</file>

<file path=xl/comments1.xml><?xml version="1.0" encoding="utf-8"?>
<comments xmlns="http://schemas.openxmlformats.org/spreadsheetml/2006/main">
  <authors>
    <author>Ken Smart [SSC]</author>
  </authors>
  <commentList>
    <comment ref="A58" authorId="0" shapeId="0">
      <text>
        <r>
          <rPr>
            <sz val="9"/>
            <color indexed="81"/>
            <rFont val="Tahoma"/>
            <family val="2"/>
          </rPr>
          <t xml:space="preserve">
Update link once finalised for new workbook</t>
        </r>
      </text>
    </comment>
  </commentList>
</comments>
</file>

<file path=xl/comments2.xml><?xml version="1.0" encoding="utf-8"?>
<comments xmlns="http://schemas.openxmlformats.org/spreadsheetml/2006/main">
  <authors>
    <author>Ken Smart [SSC]</author>
  </authors>
  <commentList>
    <comment ref="A11" authorId="0" shapeId="0">
      <text>
        <r>
          <rPr>
            <sz val="9"/>
            <color indexed="81"/>
            <rFont val="Tahoma"/>
            <family val="2"/>
          </rPr>
          <t xml:space="preserve">
Insert additional rows as needed:
- 'right click' on a row number (left of screen)
- select 'Insert' (this will insert a row above it)
</t>
        </r>
      </text>
    </comment>
    <comment ref="A21" authorId="0" shapeId="0">
      <text>
        <r>
          <rPr>
            <sz val="9"/>
            <color indexed="81"/>
            <rFont val="Tahoma"/>
            <family val="2"/>
          </rPr>
          <t xml:space="preserve">
Insert additional rows as needed:
- 'right click' on a row number (left of screen)
- select 'Insert' (this will insert a row above it)
</t>
        </r>
      </text>
    </comment>
    <comment ref="A129"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authors>
    <author>Ken Smart [SSC]</author>
  </authors>
  <commentList>
    <comment ref="A10"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authors>
    <author>Ken Smart [SSC]</author>
  </authors>
  <commentList>
    <comment ref="A10"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comments5.xml><?xml version="1.0" encoding="utf-8"?>
<comments xmlns="http://schemas.openxmlformats.org/spreadsheetml/2006/main">
  <authors>
    <author>Ken Smart [SSC]</author>
  </authors>
  <commentList>
    <comment ref="A10"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<sst xmlns="http://schemas.openxmlformats.org/spreadsheetml/2006/main" count="649" uniqueCount="296">
  <si>
    <t>All Other Expenses</t>
  </si>
  <si>
    <t>Total travel expenses</t>
  </si>
  <si>
    <t xml:space="preserve">Organisation Name </t>
  </si>
  <si>
    <t>Chief Executive</t>
  </si>
  <si>
    <t>International, domestic and local travel expenses</t>
  </si>
  <si>
    <t>How to present information</t>
  </si>
  <si>
    <t>Chief Executive Expense Disclosure</t>
  </si>
  <si>
    <t>Notes</t>
  </si>
  <si>
    <t xml:space="preserve">Notes </t>
  </si>
  <si>
    <t>* Headings on following tabs will pre populate with what you enter on this tab</t>
  </si>
  <si>
    <t xml:space="preserve">CEs disclose the expenses, gifts &amp; hospitality they have expended or been offered using this SSC Excel workbook. </t>
  </si>
  <si>
    <t>When and how often are disclosures made?</t>
  </si>
  <si>
    <t>Hospitality</t>
  </si>
  <si>
    <t>Total cost will appear automatically once you put information in rows above.</t>
  </si>
  <si>
    <t>Purpose</t>
  </si>
  <si>
    <t>A one-off offer of something worth $25 is not included, but if the offer is made more than once a year, it should be disclosed.</t>
  </si>
  <si>
    <t>The purpose of regular public disclosure of Chief Executive's (CE) expenses is to provide transparency and accountability for discretionary expenditure by CEs of Public Service departments and statutory Crown entities.</t>
  </si>
  <si>
    <t>What is covered?</t>
  </si>
  <si>
    <t xml:space="preserve">This includes expenses for more personal undertakings, such as professional development expenditure, in addition to outgoings for the likes of travel and entertainment. </t>
  </si>
  <si>
    <t>CE expenses are not generally regarded as personal or commercially sensitive. Refer to the Ombudsman Guide to Chief Executive Expenses for guidance.</t>
  </si>
  <si>
    <t>Business or corporate expenses for the organisation that are met from the CE's budget or paid by his /her credit card are excluded.</t>
  </si>
  <si>
    <t>Expense disclosures cover the full period of the report, and are completed by each CE, including Acting CEs.</t>
  </si>
  <si>
    <t>How does it work?</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</si>
  <si>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</si>
  <si>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The Disclosures webpage could be headed with a statement such as: “(This agency) is disclosing the Chief Executive’s expenses, gifts and hospitality as part of its commitment to transparency and accountability".</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</si>
  <si>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</si>
  <si>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CEs formally approve completed Excel workbooks and an appropriate person reviews them.</t>
  </si>
  <si>
    <t>All expenses for items experienced, used or declined by CEs in performing their role are required to be disclosed, whether paid by credit card or invoiced.</t>
  </si>
  <si>
    <t>Figures exclude GST</t>
  </si>
  <si>
    <t>GST on costs</t>
  </si>
  <si>
    <t>Other expenses</t>
  </si>
  <si>
    <t>Cost in NZ$</t>
  </si>
  <si>
    <t>Chief Executive Gifts and Benefits Disclosure</t>
  </si>
  <si>
    <r>
      <t xml:space="preserve">Offered by 
</t>
    </r>
    <r>
      <rPr>
        <sz val="10"/>
        <color theme="0"/>
        <rFont val="Arial"/>
        <family val="2"/>
      </rPr>
      <t>(who made the offer?)</t>
    </r>
  </si>
  <si>
    <t>Declined</t>
  </si>
  <si>
    <t>Offered</t>
  </si>
  <si>
    <t>Accepted</t>
  </si>
  <si>
    <t>Include gifts and benefits that are declined.</t>
  </si>
  <si>
    <t>Cultural item - not appropriate to value</t>
  </si>
  <si>
    <t>Under $100</t>
  </si>
  <si>
    <t>$500 - $1,000</t>
  </si>
  <si>
    <t>$100 - $500</t>
  </si>
  <si>
    <t>Over $1,000</t>
  </si>
  <si>
    <t>Estimate not possible</t>
  </si>
  <si>
    <r>
      <t xml:space="preserve">Local Travel    </t>
    </r>
    <r>
      <rPr>
        <sz val="12"/>
        <color theme="0"/>
        <rFont val="Arial"/>
        <family val="2"/>
      </rPr>
      <t>(within City, excluding travel to airport)</t>
    </r>
  </si>
  <si>
    <t>International Travel</t>
  </si>
  <si>
    <t>Local Travel</t>
  </si>
  <si>
    <t>Gifts and benefits</t>
  </si>
  <si>
    <t>Summary of expenses</t>
  </si>
  <si>
    <t>Date(s)*</t>
  </si>
  <si>
    <t>* Any non-standard date format or date outside 1 July 2018 - 30 June 2019 will raise an alert. Check entry and select 'Yes' to accept/continue.</t>
  </si>
  <si>
    <r>
      <t xml:space="preserve">Purpose of expense
</t>
    </r>
    <r>
      <rPr>
        <sz val="10"/>
        <color theme="0"/>
        <rFont val="Arial"/>
        <family val="2"/>
      </rPr>
      <t>(e.g. subscription part of employment agreement, development as agreed with SSC)</t>
    </r>
  </si>
  <si>
    <t>Gifts and Benefits over $50 annual value</t>
  </si>
  <si>
    <t>Number of gifts/benefits will update automatically once you put information in rows above.</t>
  </si>
  <si>
    <t>Disclosed Information - this workbook includes a tab for each of the following categories:</t>
  </si>
  <si>
    <t>Travel</t>
  </si>
  <si>
    <t xml:space="preserve">All work-related hospitality expenses provided by the CE to people external to Public Service departments and statutory Crown entities. </t>
  </si>
  <si>
    <t>All other expenses</t>
  </si>
  <si>
    <t>All other expenses incurred by the CE that are not captured under the definition of travel, hospitality or gifts and benefits are disclosed in this section. This includes items such as cell phone and data costs, subscriptions, membership fees, conference fees, and professional development fees.</t>
  </si>
  <si>
    <t>Further assistance</t>
  </si>
  <si>
    <t>Summary and sign-off</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</si>
  <si>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t>
  </si>
  <si>
    <t>Provide full information for every entry. The alert "Some records may be incomplete" will show in the 'Total' line if any expense has 'Cost' or 'Type of expense' missing, or, any gift has 'Accepted/Declined', 'Description' or 'Estimated value' missing.</t>
  </si>
  <si>
    <t>This disclosure has been approved by the Chief Executive</t>
  </si>
  <si>
    <t>Figures include GST (where applicable)</t>
  </si>
  <si>
    <r>
      <t>GST inc / exc</t>
    </r>
    <r>
      <rPr>
        <b/>
        <sz val="10"/>
        <rFont val="Arial"/>
        <family val="2"/>
      </rPr>
      <t/>
    </r>
  </si>
  <si>
    <t>** Create a new workbook for a new Chief Executive</t>
  </si>
  <si>
    <t>Not yet indicated</t>
  </si>
  <si>
    <t>Complete separate tables for each category using the tabs provided in this Excel workbook: Travel, Hospitality, Gifts and Benefits, All other expenses.</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</si>
  <si>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</si>
  <si>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</si>
  <si>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Uploading the workbook - please ensure it is easy to find on your website.</t>
  </si>
  <si>
    <t>Count</t>
  </si>
  <si>
    <t>GST inclusion inconsistent</t>
  </si>
  <si>
    <r>
      <t xml:space="preserve">Provide information using this SSC Excel workbook: </t>
    </r>
    <r>
      <rPr>
        <u/>
        <sz val="11"/>
        <color rgb="FF0070C0"/>
        <rFont val="Arial"/>
        <family val="2"/>
      </rPr>
      <t>http://www.ssc.govt.nz/ce-expenses-disclosure</t>
    </r>
  </si>
  <si>
    <r>
      <rPr>
        <sz val="11"/>
        <rFont val="Arial"/>
        <family val="2"/>
      </rPr>
      <t>For help with publishing on data.govt contact</t>
    </r>
    <r>
      <rPr>
        <sz val="11"/>
        <color theme="10"/>
        <rFont val="Arial"/>
        <family val="2"/>
      </rPr>
      <t xml:space="preserve"> </t>
    </r>
    <r>
      <rPr>
        <u/>
        <sz val="11"/>
        <color theme="10"/>
        <rFont val="Arial"/>
        <family val="2"/>
      </rPr>
      <t>info@data.govt.nz.</t>
    </r>
  </si>
  <si>
    <t>Location(s)</t>
  </si>
  <si>
    <t>Disclosure period start</t>
  </si>
  <si>
    <t>Disclosure period end</t>
  </si>
  <si>
    <t>Disclosure period start***</t>
  </si>
  <si>
    <t>Disclosure period end***</t>
  </si>
  <si>
    <t>*** Update if a shorter or different period is covered</t>
  </si>
  <si>
    <r>
      <t xml:space="preserve">Was the gift accepted?
</t>
    </r>
    <r>
      <rPr>
        <sz val="10"/>
        <color theme="0"/>
        <rFont val="Arial"/>
        <family val="2"/>
      </rPr>
      <t>(drop-down list in cell)</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</si>
  <si>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</si>
  <si>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t>Travel expenses</t>
  </si>
  <si>
    <t>Disclosures cover the year to 30 June and are expected to be published by 31 July.</t>
  </si>
  <si>
    <t>Chief Executive Expense Disclosures: A Guide for Agency Staff</t>
  </si>
  <si>
    <r>
      <t xml:space="preserve">Type of expense
</t>
    </r>
    <r>
      <rPr>
        <sz val="10"/>
        <color theme="0"/>
        <rFont val="Arial"/>
        <family val="2"/>
      </rPr>
      <t>(what and for how many e.g. dinner for 5)</t>
    </r>
  </si>
  <si>
    <r>
      <t xml:space="preserve">Type of expense
</t>
    </r>
    <r>
      <rPr>
        <sz val="10"/>
        <color theme="0"/>
        <rFont val="Arial"/>
        <family val="2"/>
      </rPr>
      <t>(e.g. taxi, parking, bus)</t>
    </r>
  </si>
  <si>
    <r>
      <t xml:space="preserve">Purpose of hospitality
</t>
    </r>
    <r>
      <rPr>
        <sz val="10"/>
        <color theme="0"/>
        <rFont val="Arial"/>
        <family val="2"/>
      </rPr>
      <t xml:space="preserve">(e.g. hosting delegation from China, building relationships, team building) </t>
    </r>
  </si>
  <si>
    <t>Publishing clear and detailed disclosures is integral to building and maintaining the public's trust and confidence in the State services.</t>
  </si>
  <si>
    <t>Domestic Travel</t>
  </si>
  <si>
    <r>
      <t xml:space="preserve">Domestic Travel   </t>
    </r>
    <r>
      <rPr>
        <sz val="12"/>
        <color theme="0"/>
        <rFont val="Arial"/>
        <family val="2"/>
      </rPr>
      <t xml:space="preserve"> (within NZ, including travel to and from local airport)</t>
    </r>
  </si>
  <si>
    <t>Include items such as invitations to functions and events, event tickets, gifts from overseas counterparts and commercial organisations (including that accepted by immediate family members).</t>
  </si>
  <si>
    <t>This disclosure has not yet been approved by the Chief Executive</t>
  </si>
  <si>
    <t>Number offered</t>
  </si>
  <si>
    <t>Number accepted</t>
  </si>
  <si>
    <t>Number declined</t>
  </si>
  <si>
    <t>Chief Executive Expenses, Gifts and Benefits Disclosure - summary &amp; sign-off*</t>
  </si>
  <si>
    <t>Chief Executive**</t>
  </si>
  <si>
    <t>Other sign-off****</t>
  </si>
  <si>
    <t>**** This disclosure must be approved by the Chief Executive and another appropriate party, e.g. Board Chair, Chief Financial Officer or Audit and Risk Committee member</t>
  </si>
  <si>
    <r>
      <t xml:space="preserve">Type of expense
</t>
    </r>
    <r>
      <rPr>
        <sz val="10"/>
        <color theme="0"/>
        <rFont val="Arial"/>
        <family val="2"/>
      </rPr>
      <t>(e.g. hotel, airfares, taxis, meals &amp; for how many people)</t>
    </r>
  </si>
  <si>
    <t>Whether costs are GST exclusive or inclusive needs to be consistent on each sheet, and ideally should be consistent across all sheets. You have the option to use GST exclusive or inclusive as it may depend how you get your source information.</t>
  </si>
  <si>
    <t>Agency totals check</t>
  </si>
  <si>
    <t>Data and totals checked on all sheets</t>
  </si>
  <si>
    <t>Data and totals have not yet been checked and confirmed for any sheet</t>
  </si>
  <si>
    <t>Some data and totals have not yet been checked and confirmed</t>
  </si>
  <si>
    <t>Gifts and benefits check</t>
  </si>
  <si>
    <t>Hospitality check</t>
  </si>
  <si>
    <t>All other expenses check</t>
  </si>
  <si>
    <t>Travel checks</t>
  </si>
  <si>
    <t>This tab contains a summary of the information presented: it includes a single place to update entity information, running totals of the different types of expenses and gifts/benefits, and records the required checks and sign-offs before publication.</t>
  </si>
  <si>
    <t>Not all lines have an entry for "Cost in NZ$" and "Type of expense"</t>
  </si>
  <si>
    <t>Not all lines have an entry for "Description", "Was the gift accepted?" and "Estimated value in NZ$"</t>
  </si>
  <si>
    <t>Data and totals on this worksheet have NOT YET BEEN CHECKED AND CONFIRMED</t>
  </si>
  <si>
    <t>Data and totals on this worksheet checked and confirmed</t>
  </si>
  <si>
    <t>Check that # of 'costs' = 'type of expenses' (also "accepted/declined" for gifts &amp; benefits)</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</si>
  <si>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</si>
  <si>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r>
      <rPr>
        <sz val="11"/>
        <rFont val="Arial"/>
        <family val="2"/>
      </rPr>
      <t xml:space="preserve">The following is a summary from "Chief Executive Expense Disclosures: A Guide for Agency Staff":  </t>
    </r>
    <r>
      <rPr>
        <u/>
        <sz val="11"/>
        <color theme="10"/>
        <rFont val="Arial"/>
        <family val="2"/>
      </rPr>
      <t xml:space="preserve">http://www.ssc.govt.nz/sites/all/files/ce-expense-disclosures-guide-agency-staff-2017.docx
</t>
    </r>
    <r>
      <rPr>
        <sz val="11"/>
        <rFont val="Arial"/>
        <family val="2"/>
      </rPr>
      <t>Please read that in full first.</t>
    </r>
  </si>
  <si>
    <r>
      <rPr>
        <sz val="11"/>
        <rFont val="Arial"/>
        <family val="2"/>
      </rPr>
      <t xml:space="preserve">Provide information using this SSC Excel workbook: </t>
    </r>
    <r>
      <rPr>
        <u/>
        <sz val="11"/>
        <color theme="10"/>
        <rFont val="Arial"/>
        <family val="2"/>
      </rPr>
      <t>http://www.ssc.govt.nz/ce-expenses-disclosure</t>
    </r>
  </si>
  <si>
    <r>
      <rPr>
        <sz val="11"/>
        <rFont val="Arial"/>
        <family val="2"/>
      </rPr>
      <t xml:space="preserve">The above is a summary from "Chief Executive Expense Disclosures: A Guide for Agency Staff":  </t>
    </r>
    <r>
      <rPr>
        <u/>
        <sz val="11"/>
        <color theme="10"/>
        <rFont val="Arial"/>
        <family val="2"/>
      </rPr>
      <t xml:space="preserve">http://www.ssc.govt.nz/sites/all/files/ce-expense-disclosures-guide-agency-staff-2017.docx
</t>
    </r>
    <r>
      <rPr>
        <sz val="11"/>
        <rFont val="Arial"/>
        <family val="2"/>
      </rPr>
      <t>Please read that in full first.</t>
    </r>
  </si>
  <si>
    <r>
      <rPr>
        <sz val="11"/>
        <rFont val="Arial"/>
        <family val="2"/>
      </rPr>
      <t xml:space="preserve">If you have any questions, contact the team at </t>
    </r>
    <r>
      <rPr>
        <u/>
        <sz val="11"/>
        <color theme="10"/>
        <rFont val="Arial"/>
        <family val="2"/>
      </rPr>
      <t>ceexpenses@ssc.govt.nz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</si>
  <si>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</si>
  <si>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t>In the following worksheets, cells shaded light blue require input. All other cells are locked to prevent change.</t>
  </si>
  <si>
    <r>
      <t xml:space="preserve">This summary page updates automatically from the 'Travel', 'Hospitality', 'All other expenses', and 'Gifts and benefits' tabs.
</t>
    </r>
    <r>
      <rPr>
        <b/>
        <sz val="10"/>
        <rFont val="Arial"/>
        <family val="2"/>
      </rPr>
      <t xml:space="preserve">
Throughout this workbook, input cells are shaded light blue.</t>
    </r>
  </si>
  <si>
    <r>
      <t xml:space="preserve">Other comments
</t>
    </r>
    <r>
      <rPr>
        <sz val="10"/>
        <color theme="0"/>
        <rFont val="Arial"/>
        <family val="2"/>
      </rPr>
      <t>(e.g. if given to others, whom?)</t>
    </r>
  </si>
  <si>
    <t>All other expenditure incurred by the chief executive that is not travel, hospitality or gifts.
Include e.g. phone and data costs, subscriptions, membership fees, conference fees, professional development costs, books and anything else.</t>
  </si>
  <si>
    <r>
      <t xml:space="preserve">Description
</t>
    </r>
    <r>
      <rPr>
        <sz val="10"/>
        <color theme="0"/>
        <rFont val="Arial"/>
        <family val="2"/>
      </rPr>
      <t>(e.g. event tickets, etc)</t>
    </r>
  </si>
  <si>
    <t xml:space="preserve">Total hospitality expenses </t>
  </si>
  <si>
    <t xml:space="preserve">All gifts, invitations to events and other hospitality, of $50 or more in total value per year, accepted or declined by the CE from people external to the organisation are disclosed. A brief explanation of what the CE did with the gifts and benefits is supplied, which includes whether the offer was declined. </t>
  </si>
  <si>
    <t>Complete all fields. The header (organisation name, CE name and reporting period) will pre-populate once you enter it on the 'Summary and sign-off' tab.</t>
  </si>
  <si>
    <t>Ensure the disclosure is for the full reporting period. Include separate disclosures for each CE, including Acting CEs.</t>
  </si>
  <si>
    <t>Chief Executive approval****</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</si>
  <si>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</si>
  <si>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t>All hospitality expenses provided by the chief executive in the context of his/her job to anyone external to the Public Service or statutory Crown entities.</t>
  </si>
  <si>
    <t xml:space="preserve">Total other expenses </t>
  </si>
  <si>
    <t>Error - this total includes data from 'hidden' rows</t>
  </si>
  <si>
    <t>Check - there are no hidden rows with data</t>
  </si>
  <si>
    <t>Check - each entry provides sufficient information</t>
  </si>
  <si>
    <t>These checks (F53 to F61) are imperfect - they count the entries in each column and checks these totals are the same</t>
  </si>
  <si>
    <t>Text required for validation and checks - don't change, move, delete or overwrite</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</si>
  <si>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</si>
  <si>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</si>
  <si>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Cost in NZ$**</t>
  </si>
  <si>
    <r>
      <t xml:space="preserve">Purpose of travel
</t>
    </r>
    <r>
      <rPr>
        <sz val="10"/>
        <color theme="0"/>
        <rFont val="Arial"/>
        <family val="2"/>
      </rPr>
      <t>(e.g. attending XYZ conference for 3 days)***</t>
    </r>
  </si>
  <si>
    <r>
      <t xml:space="preserve">Purpose of travel
</t>
    </r>
    <r>
      <rPr>
        <sz val="10"/>
        <color theme="0"/>
        <rFont val="Arial"/>
        <family val="2"/>
      </rPr>
      <t>(e.g. visiting district office for two days...)***</t>
    </r>
  </si>
  <si>
    <r>
      <t>Purpose of travel</t>
    </r>
    <r>
      <rPr>
        <sz val="10"/>
        <color theme="0"/>
        <rFont val="Arial"/>
        <family val="2"/>
      </rPr>
      <t xml:space="preserve">
(e.g. meeting with Minister)***</t>
    </r>
  </si>
  <si>
    <t>Group expenditure relating to each overseas trip.</t>
  </si>
  <si>
    <t>*** Please include sufficient information to explain the trip and its costs including destination and duration.</t>
  </si>
  <si>
    <t xml:space="preserve">All expenses incurred by CEs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</si>
  <si>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The subtotals and totals should appear and update automatically, once you add information to the rows above. Insert more rows as you need - right click on the row number (at the left of screen) and select 'Insert' - new row will insert above.</t>
  </si>
  <si>
    <t>Subtotal - local travel</t>
  </si>
  <si>
    <t>Subtotals and totals will appear automatically once you put information in rows above.</t>
  </si>
  <si>
    <t>Subtotal - international travel</t>
  </si>
  <si>
    <t>Subtotal - domestic travel</t>
  </si>
  <si>
    <t>** Note that GST may not apply to overseas purchases.</t>
  </si>
  <si>
    <t>Insert additional rows as needed: right click on a row number (left of screen) and select Insert - this will insert a row above selected row.</t>
  </si>
  <si>
    <t>Hospitality Offered to Third Parties*</t>
  </si>
  <si>
    <t>** Any non-standard date format or date outside 1 July 2018 - 30 June 2019 will raise an alert. Check entry and select 'Yes' to accept/continue.</t>
  </si>
  <si>
    <t>* Third parties include people and organisations external to the public service or statutory Crown entities.</t>
  </si>
  <si>
    <t>Date(s)**</t>
  </si>
  <si>
    <r>
      <t xml:space="preserve">Type of expense
</t>
    </r>
    <r>
      <rPr>
        <sz val="10"/>
        <color theme="0"/>
        <rFont val="Arial"/>
        <family val="2"/>
      </rPr>
      <t>(e.g. phone and data costs, membership fees)</t>
    </r>
  </si>
  <si>
    <r>
      <t xml:space="preserve">Description
</t>
    </r>
    <r>
      <rPr>
        <sz val="10"/>
        <color theme="0"/>
        <rFont val="Arial"/>
        <family val="2"/>
      </rPr>
      <t>(e.g. event tickets, etc.)</t>
    </r>
  </si>
  <si>
    <t>Total count of gift/benefit entries:</t>
  </si>
  <si>
    <t>Mark clearly if there is no information to disclose - provide a note to this effect in the 'Date' column (column A) for each travel category (local, domestic and international).</t>
  </si>
  <si>
    <t>Mark clearly if there is no information to disclose - provide a note to this effect in the 'Date' column (column A).</t>
  </si>
  <si>
    <t>GST on values</t>
  </si>
  <si>
    <t>Peter Bramley</t>
  </si>
  <si>
    <t>Nelson Marlborough Health Board</t>
  </si>
  <si>
    <t>NIL</t>
  </si>
  <si>
    <t>Procurement Leads Workshop</t>
  </si>
  <si>
    <t>Review of Public Health Sector EROA</t>
  </si>
  <si>
    <t>Blenheim</t>
  </si>
  <si>
    <t>Flights</t>
  </si>
  <si>
    <t>NSN-WLG-NSN</t>
  </si>
  <si>
    <t>Accommodation</t>
  </si>
  <si>
    <t>SSS Crown Entities Workshop</t>
  </si>
  <si>
    <t>ELT Meeting</t>
  </si>
  <si>
    <t>Accommodation x1 night</t>
  </si>
  <si>
    <t>SToNZ National Engagement Forum</t>
  </si>
  <si>
    <t>National DHB CE's meeting</t>
  </si>
  <si>
    <t>NSN-AKL-WLG-NSN</t>
  </si>
  <si>
    <t>SI Alliance ALT meeting</t>
  </si>
  <si>
    <t>NSN-CHC-NSN</t>
  </si>
  <si>
    <t>South Island Child Health Alliance Meeting</t>
  </si>
  <si>
    <t>Board meeting</t>
  </si>
  <si>
    <t>Pharmac Board meeting</t>
  </si>
  <si>
    <t>MH&amp;A Partnership Group meeting</t>
  </si>
  <si>
    <t>SToNZ National Engagement Forum + National DHB CE's meeting</t>
  </si>
  <si>
    <t>Warm Welcome + ELT meeting</t>
  </si>
  <si>
    <t>NSN-AKL-NSN</t>
  </si>
  <si>
    <t>Planning workshop + Board meeting</t>
  </si>
  <si>
    <t>MoH Health Forum</t>
  </si>
  <si>
    <t>AKL-WLG-NSN</t>
  </si>
  <si>
    <t>Accommodation x1 nighrt</t>
  </si>
  <si>
    <t>Accommodation x2 nights</t>
  </si>
  <si>
    <t>SI Alliance Leadership team meetings</t>
  </si>
  <si>
    <t>SI Child Health Alliance Meeting (face 2 face)</t>
  </si>
  <si>
    <t>Hospital Models of Care Workshop + Official Opening of Suicide Prevention Office</t>
  </si>
  <si>
    <t>NREG-National NZRDA Engagement Group</t>
  </si>
  <si>
    <t>NSN-WLG-BHE</t>
  </si>
  <si>
    <t>Planned Care Sector Advisory Group + Meetings in Wairau</t>
  </si>
  <si>
    <t>Review of Planning for Covid 19</t>
  </si>
  <si>
    <t>Wellington</t>
  </si>
  <si>
    <t>Auckland</t>
  </si>
  <si>
    <t>NSN-WLG-CHC-NSN</t>
  </si>
  <si>
    <t>South Island Regional DHB Board Induction Day</t>
  </si>
  <si>
    <t>Christchurch</t>
  </si>
  <si>
    <t>Taxi</t>
  </si>
  <si>
    <t>Meal</t>
  </si>
  <si>
    <t>Nelson</t>
  </si>
  <si>
    <t>Meeting with Andy Wooton</t>
  </si>
  <si>
    <t>Meals</t>
  </si>
  <si>
    <t>MOH Information Update - NMDH Strategic Roundtable Discussion</t>
  </si>
  <si>
    <t>National CE meeting + SI Regional DHB Board Induction Day</t>
  </si>
  <si>
    <t>Meal x2</t>
  </si>
  <si>
    <t>Coffee catch up with Tasman District Council Mayor Tim King</t>
  </si>
  <si>
    <t>Visit to Wairau Hospital</t>
  </si>
  <si>
    <t>Meal x2 person</t>
  </si>
  <si>
    <t>Meals x2 days</t>
  </si>
  <si>
    <t>Visit to Wairau Hospital during covid 19 pandemic</t>
  </si>
  <si>
    <t>Lunch meeting with NMDHB Board</t>
  </si>
  <si>
    <t>Meals x3 person</t>
  </si>
  <si>
    <t>Meals x6 person</t>
  </si>
  <si>
    <t>Lunch meeting prior to Board powhiri at the Marae</t>
  </si>
  <si>
    <t>Meeting with EY &amp; Klein re IBC</t>
  </si>
  <si>
    <t>Coffee x3 person</t>
  </si>
  <si>
    <t>Health &amp; Disability Leadership Council &amp; National DHB CEs meeting</t>
  </si>
  <si>
    <t>National DHB CEs meeting</t>
  </si>
  <si>
    <t>Meals x4 person</t>
  </si>
  <si>
    <t>Healthcare Forum  28-30 April 2020 (cancelled due to covid 19)</t>
  </si>
  <si>
    <t>Edinburgh</t>
  </si>
  <si>
    <t>Singapore</t>
  </si>
  <si>
    <t xml:space="preserve">Airport car parking </t>
  </si>
  <si>
    <t>Airport carparking</t>
  </si>
  <si>
    <t>Airport car parking</t>
  </si>
  <si>
    <t>SI CEO meeting</t>
  </si>
  <si>
    <t>MoH meeting</t>
  </si>
  <si>
    <t>National DHB CE meeting</t>
  </si>
  <si>
    <t>Health Select Committee meeting</t>
  </si>
  <si>
    <t>National DHB Ces meeting + ERSG TELCO meeting</t>
  </si>
  <si>
    <t>Health Select Committee + Nat'l DHB CE + ERSG TELCO meetings</t>
  </si>
  <si>
    <t>Meals x2 person</t>
  </si>
  <si>
    <t>Meeting with new staff</t>
  </si>
  <si>
    <t>Meal x3 person</t>
  </si>
  <si>
    <t>ELT dinner in Wairau</t>
  </si>
  <si>
    <t>Meal x1 person</t>
  </si>
  <si>
    <t>ELT end of year meeting</t>
  </si>
  <si>
    <t>Meals x10 person</t>
  </si>
  <si>
    <t>Planned Care Sector Advisory Group</t>
  </si>
  <si>
    <t>ELT meeting</t>
  </si>
  <si>
    <t>Meeting with Police Commander</t>
  </si>
  <si>
    <t>Visit to Murchison Hospital</t>
  </si>
  <si>
    <t>Murchison</t>
  </si>
  <si>
    <t>SI Alliance ALT &amp; CE meeting</t>
  </si>
  <si>
    <t>Meal x3 person (shared)</t>
  </si>
  <si>
    <t>SI Alliance ALT &amp; CE meeting (workshop dinner)</t>
  </si>
  <si>
    <t>Board &amp; ELT meeting (dinner)</t>
  </si>
  <si>
    <t>Meals x12 person</t>
  </si>
  <si>
    <t>Pharmac + ERSG + MoH Forum</t>
  </si>
  <si>
    <t>Meeting (dinner)</t>
  </si>
  <si>
    <t>Planned Care workshop</t>
  </si>
  <si>
    <t>Meals x8 person</t>
  </si>
  <si>
    <t>Airport carparking x2 nights</t>
  </si>
  <si>
    <t>Airport carparking x3 nights</t>
  </si>
  <si>
    <t>Airport carparking (24, 25, 29 October)</t>
  </si>
  <si>
    <t xml:space="preserve">Airport carparking </t>
  </si>
  <si>
    <t>Airport carparking x1 night</t>
  </si>
  <si>
    <t>Airport carparking x6 nights</t>
  </si>
  <si>
    <t>Staff meeting</t>
  </si>
  <si>
    <t>Meeting re Youth Workstream</t>
  </si>
  <si>
    <t>Meeting with Brian Dolan</t>
  </si>
  <si>
    <t>DDG Disability</t>
  </si>
  <si>
    <t>NZHPL meeting</t>
  </si>
  <si>
    <t>Accommodation 4x nights</t>
  </si>
  <si>
    <t>Accommodation 1x night</t>
  </si>
  <si>
    <t>ERSG meeting</t>
  </si>
  <si>
    <t>SI CEs Dynamic Predictive Monitoring Presentation</t>
  </si>
  <si>
    <t>$16 per month</t>
  </si>
  <si>
    <t>Phone Charges</t>
  </si>
  <si>
    <t>$7 per month</t>
  </si>
  <si>
    <t>Ipad data charges</t>
  </si>
  <si>
    <t>Our data charges for phone and ipad use are part of a group plan for our organisation and cannot be separated to individual users</t>
  </si>
  <si>
    <t>Platter Box</t>
  </si>
  <si>
    <t>Churchill Trust</t>
  </si>
  <si>
    <t>Shared with staff in office</t>
  </si>
  <si>
    <t>Meal x 1 person</t>
  </si>
  <si>
    <t>Churchill Trust Strategy Meeting</t>
  </si>
  <si>
    <t xml:space="preserve">NREG meeting </t>
  </si>
  <si>
    <t>SToNZ-DHB NEF Meeting</t>
  </si>
  <si>
    <t xml:space="preserve">SToNZ-DHB NEF Meeting </t>
  </si>
  <si>
    <t>SI ALT Meeting</t>
  </si>
  <si>
    <t>GM Finance Performance &amp; Facilities (Chief Financial Officer)</t>
  </si>
  <si>
    <t>Wine x 2 bottles</t>
  </si>
  <si>
    <t>Duncan Cotterill Solicitors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</si>
</sst>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quot;$&quot;#,##0.00_);[Red]\(&quot;$&quot;#,##0.00\)"/>
    <numFmt numFmtId="165" formatCode="_(&quot;$&quot;* #,##0.00_);_(&quot;$&quot;* \(#,##0.00\);_(&quot;$&quot;* &quot;-&quot;??_);_(@_)"/>
    <numFmt numFmtId="166" formatCode="&quot;$&quot;#,##0.00"/>
    <numFmt numFmtId="167" formatCode="[$-1409]d\ mmmm\ yyyy;@"/>
  </numFmts>
  <fonts count="36"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u/>
      <sz val="11"/>
      <color rgb="FF0070C0"/>
      <name val="Arial"/>
      <family val="2"/>
    </font>
    <font>
      <sz val="11"/>
      <color theme="10"/>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1"/>
      <name val="Arial"/>
      <family val="2"/>
    </font>
    <font>
      <b/>
      <sz val="10"/>
      <color rgb="FFFFC000"/>
      <name val="Arial"/>
      <family val="2"/>
    </font>
  </fonts>
  <fills count="11">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FFFF00"/>
        <bgColor indexed="64"/>
      </patternFill>
    </fill>
    <fill>
      <patternFill patternType="solid">
        <fgColor theme="8" tint="0.79998168889431442"/>
        <bgColor indexed="64"/>
      </patternFill>
    </fill>
  </fills>
  <borders count="11">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s>
  <cellStyleXfs count="3">
    <xf numFmtId="0" fontId="0" fillId="0" borderId="0"/>
    <xf numFmtId="0" fontId="10" fillId="0" borderId="0" applyNumberFormat="0" applyFill="0" applyBorder="0" applyAlignment="0" applyProtection="0"/>
    <xf numFmtId="165" fontId="23" fillId="0" borderId="0" applyFont="0" applyFill="0" applyBorder="0" applyAlignment="0" applyProtection="0"/>
  </cellStyleXfs>
  <cellXfs count="182">
    <xf numFmtId="0" fontId="0" fillId="0" borderId="0" xfId="0"/>
    <xf numFmtId="0" fontId="0" fillId="0" borderId="0" xfId="0" applyAlignment="1" applyProtection="1">
      <alignment wrapText="1"/>
      <protection locked="0"/>
    </xf>
    <xf numFmtId="0" fontId="0" fillId="0" borderId="0" xfId="0" applyFont="1" applyBorder="1" applyProtection="1">
      <protection locked="0"/>
    </xf>
    <xf numFmtId="0" fontId="0" fillId="0" borderId="0" xfId="0" applyFont="1" applyProtection="1">
      <protection locked="0"/>
    </xf>
    <xf numFmtId="0" fontId="18" fillId="2" borderId="0" xfId="0" applyFont="1" applyFill="1" applyBorder="1" applyAlignment="1" applyProtection="1">
      <alignment vertical="center" wrapText="1" readingOrder="1"/>
    </xf>
    <xf numFmtId="0" fontId="0" fillId="5" borderId="0" xfId="0" applyFill="1" applyAlignment="1" applyProtection="1">
      <alignment wrapText="1"/>
    </xf>
    <xf numFmtId="0" fontId="0" fillId="5" borderId="0" xfId="0" applyFont="1" applyFill="1" applyAlignment="1" applyProtection="1">
      <alignment wrapText="1"/>
    </xf>
    <xf numFmtId="0" fontId="18" fillId="0" borderId="0" xfId="0" applyFont="1" applyFill="1" applyBorder="1" applyAlignment="1" applyProtection="1">
      <alignment vertical="center" wrapText="1" readingOrder="1"/>
    </xf>
    <xf numFmtId="0" fontId="17" fillId="0" borderId="0" xfId="0" applyFont="1" applyFill="1" applyBorder="1" applyAlignment="1" applyProtection="1">
      <alignment vertical="center" wrapText="1" readingOrder="1"/>
    </xf>
    <xf numFmtId="0" fontId="20" fillId="7" borderId="0" xfId="0" applyFont="1" applyFill="1" applyBorder="1" applyAlignment="1" applyProtection="1">
      <alignment horizontal="left" vertical="center" wrapText="1"/>
    </xf>
    <xf numFmtId="0" fontId="21" fillId="0" borderId="0" xfId="0" applyFont="1" applyFill="1" applyBorder="1" applyAlignment="1" applyProtection="1">
      <alignment vertical="center" wrapText="1" readingOrder="1"/>
    </xf>
    <xf numFmtId="0" fontId="21" fillId="0" borderId="3" xfId="0" applyFont="1" applyFill="1" applyBorder="1" applyAlignment="1" applyProtection="1">
      <alignment vertical="center" wrapText="1" readingOrder="1"/>
    </xf>
    <xf numFmtId="0" fontId="31" fillId="0" borderId="3" xfId="0" applyFont="1" applyFill="1" applyBorder="1" applyAlignment="1" applyProtection="1">
      <alignment horizontal="left" vertical="center" wrapText="1" indent="2" readingOrder="1"/>
    </xf>
    <xf numFmtId="0" fontId="0" fillId="4" borderId="0" xfId="0" applyFill="1" applyAlignment="1" applyProtection="1"/>
    <xf numFmtId="0" fontId="0" fillId="5" borderId="0" xfId="0" applyFill="1" applyAlignment="1" applyProtection="1"/>
    <xf numFmtId="0" fontId="4" fillId="6" borderId="0" xfId="0" applyFont="1" applyFill="1" applyAlignment="1" applyProtection="1"/>
    <xf numFmtId="0" fontId="4" fillId="6" borderId="0" xfId="0" applyFont="1" applyFill="1" applyAlignment="1" applyProtection="1">
      <alignment wrapText="1"/>
    </xf>
    <xf numFmtId="0" fontId="0" fillId="0" borderId="0" xfId="0" applyProtection="1"/>
    <xf numFmtId="0" fontId="20" fillId="7" borderId="0" xfId="0" applyFont="1" applyFill="1" applyBorder="1" applyAlignment="1" applyProtection="1">
      <alignment vertical="center" wrapText="1"/>
    </xf>
    <xf numFmtId="0" fontId="26" fillId="0" borderId="0" xfId="0" applyFont="1" applyBorder="1" applyProtection="1"/>
    <xf numFmtId="166" fontId="25" fillId="0" borderId="0" xfId="0" applyNumberFormat="1" applyFont="1" applyFill="1" applyBorder="1" applyAlignment="1" applyProtection="1">
      <alignment vertical="center" wrapText="1"/>
    </xf>
    <xf numFmtId="0" fontId="19" fillId="0" borderId="0" xfId="0" applyFont="1" applyFill="1" applyBorder="1" applyAlignment="1" applyProtection="1">
      <alignment horizontal="center" vertical="center" wrapText="1"/>
    </xf>
    <xf numFmtId="0" fontId="0" fillId="0" borderId="0" xfId="0" applyFont="1" applyBorder="1" applyAlignment="1" applyProtection="1">
      <alignment wrapText="1"/>
    </xf>
    <xf numFmtId="0" fontId="4" fillId="0" borderId="0" xfId="0" applyFont="1" applyBorder="1" applyAlignment="1" applyProtection="1">
      <alignment wrapText="1"/>
    </xf>
    <xf numFmtId="0" fontId="1" fillId="0" borderId="0" xfId="0" applyFont="1" applyBorder="1" applyAlignment="1" applyProtection="1">
      <alignment wrapText="1"/>
    </xf>
    <xf numFmtId="0" fontId="0" fillId="0" borderId="0" xfId="0" applyFont="1" applyBorder="1" applyAlignment="1" applyProtection="1">
      <alignment vertical="center"/>
    </xf>
    <xf numFmtId="0" fontId="0" fillId="0" borderId="0" xfId="0" applyFont="1" applyProtection="1"/>
    <xf numFmtId="0" fontId="1" fillId="0" borderId="0" xfId="0" applyFont="1" applyFill="1" applyBorder="1" applyAlignment="1" applyProtection="1">
      <alignment wrapText="1"/>
    </xf>
    <xf numFmtId="0" fontId="0" fillId="0" borderId="0" xfId="0" applyFill="1" applyBorder="1" applyAlignment="1" applyProtection="1">
      <alignment wrapText="1"/>
    </xf>
    <xf numFmtId="0" fontId="0" fillId="0" borderId="0" xfId="0" applyBorder="1" applyAlignment="1" applyProtection="1">
      <alignment wrapText="1"/>
    </xf>
    <xf numFmtId="0" fontId="4" fillId="0" borderId="0" xfId="0" applyFont="1" applyBorder="1" applyProtection="1"/>
    <xf numFmtId="0" fontId="0" fillId="0" borderId="0" xfId="0" applyFont="1" applyFill="1" applyBorder="1" applyAlignment="1" applyProtection="1">
      <alignment vertical="center"/>
    </xf>
    <xf numFmtId="0" fontId="0" fillId="0" borderId="0" xfId="0" applyFont="1" applyFill="1" applyBorder="1" applyAlignment="1" applyProtection="1">
      <alignment wrapText="1"/>
    </xf>
    <xf numFmtId="0" fontId="0" fillId="0" borderId="0" xfId="0" applyBorder="1" applyAlignment="1" applyProtection="1">
      <alignment vertical="center"/>
    </xf>
    <xf numFmtId="0" fontId="0" fillId="0" borderId="0" xfId="0" applyBorder="1" applyAlignment="1" applyProtection="1"/>
    <xf numFmtId="0" fontId="0" fillId="0" borderId="0" xfId="0" applyFont="1" applyBorder="1" applyAlignment="1" applyProtection="1">
      <alignment horizontal="justify" vertical="center"/>
    </xf>
    <xf numFmtId="0" fontId="14" fillId="0" borderId="0" xfId="0" applyFont="1" applyBorder="1" applyAlignment="1" applyProtection="1">
      <alignment vertical="center" wrapText="1" readingOrder="1"/>
    </xf>
    <xf numFmtId="0" fontId="20" fillId="3" borderId="0" xfId="0" applyFont="1" applyFill="1" applyBorder="1" applyAlignment="1" applyProtection="1">
      <alignment vertical="center" wrapText="1"/>
    </xf>
    <xf numFmtId="0" fontId="0" fillId="0" borderId="0" xfId="0" applyFont="1" applyAlignment="1" applyProtection="1">
      <alignment vertical="center"/>
    </xf>
    <xf numFmtId="0" fontId="0" fillId="0" borderId="0" xfId="0" applyFont="1" applyFill="1" applyProtection="1"/>
    <xf numFmtId="0" fontId="0" fillId="0" borderId="0" xfId="0" applyFont="1" applyBorder="1" applyProtection="1"/>
    <xf numFmtId="0" fontId="0" fillId="0" borderId="0" xfId="0" applyBorder="1" applyAlignment="1" applyProtection="1">
      <alignment vertical="top"/>
    </xf>
    <xf numFmtId="0" fontId="0" fillId="0" borderId="0" xfId="0" applyBorder="1" applyAlignment="1" applyProtection="1">
      <alignment vertical="top" wrapText="1"/>
    </xf>
    <xf numFmtId="0" fontId="0" fillId="0" borderId="0" xfId="0" applyFont="1" applyAlignment="1" applyProtection="1">
      <alignment wrapText="1"/>
    </xf>
    <xf numFmtId="0" fontId="3" fillId="0" borderId="0" xfId="0" applyFont="1" applyFill="1" applyBorder="1" applyAlignment="1" applyProtection="1">
      <alignment wrapText="1"/>
    </xf>
    <xf numFmtId="0" fontId="0" fillId="0" borderId="0" xfId="0"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Alignment="1" applyProtection="1">
      <alignment horizontal="justify" vertical="center"/>
    </xf>
    <xf numFmtId="0" fontId="0" fillId="0" borderId="0" xfId="0" applyAlignment="1" applyProtection="1">
      <alignment wrapText="1"/>
    </xf>
    <xf numFmtId="0" fontId="2" fillId="0" borderId="0" xfId="0" applyFont="1" applyFill="1" applyBorder="1" applyAlignment="1" applyProtection="1">
      <alignment wrapText="1"/>
    </xf>
    <xf numFmtId="0" fontId="1" fillId="0" borderId="0" xfId="0" applyFont="1" applyBorder="1" applyAlignment="1" applyProtection="1">
      <alignment vertical="center" wrapText="1"/>
    </xf>
    <xf numFmtId="0" fontId="0" fillId="0" borderId="0" xfId="0" applyAlignment="1" applyProtection="1">
      <alignment vertical="center" wrapText="1"/>
    </xf>
    <xf numFmtId="0" fontId="19" fillId="3" borderId="0" xfId="0" applyFont="1" applyFill="1" applyBorder="1" applyAlignment="1" applyProtection="1">
      <alignment vertical="center" wrapText="1" readingOrder="1"/>
    </xf>
    <xf numFmtId="0" fontId="16" fillId="3" borderId="0" xfId="0" applyFont="1" applyFill="1" applyBorder="1" applyAlignment="1" applyProtection="1"/>
    <xf numFmtId="0" fontId="4" fillId="0" borderId="0" xfId="0" applyFont="1" applyFill="1" applyBorder="1" applyAlignment="1" applyProtection="1">
      <alignment wrapText="1"/>
    </xf>
    <xf numFmtId="0" fontId="0" fillId="0" borderId="0" xfId="0" applyFont="1" applyBorder="1" applyAlignment="1" applyProtection="1"/>
    <xf numFmtId="0" fontId="0" fillId="0" borderId="0" xfId="0" applyAlignment="1" applyProtection="1"/>
    <xf numFmtId="0" fontId="0" fillId="0" borderId="0" xfId="0" applyAlignment="1" applyProtection="1">
      <alignment vertical="top" wrapText="1"/>
    </xf>
    <xf numFmtId="1" fontId="21" fillId="0" borderId="5"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 fontId="17" fillId="0" borderId="0" xfId="0" applyNumberFormat="1" applyFont="1" applyFill="1" applyBorder="1" applyAlignment="1" applyProtection="1">
      <alignment horizontal="center" vertical="center" wrapText="1"/>
    </xf>
    <xf numFmtId="165" fontId="17" fillId="0" borderId="0" xfId="2" applyFont="1" applyFill="1" applyBorder="1" applyAlignment="1" applyProtection="1">
      <alignment vertical="center" wrapText="1" readingOrder="1"/>
    </xf>
    <xf numFmtId="0" fontId="15" fillId="0" borderId="0" xfId="0" applyFont="1" applyFill="1" applyAlignment="1" applyProtection="1">
      <alignment vertical="center" wrapText="1"/>
    </xf>
    <xf numFmtId="0" fontId="0" fillId="0" borderId="0" xfId="0" applyFill="1" applyAlignment="1" applyProtection="1">
      <alignment vertical="center" wrapText="1"/>
    </xf>
    <xf numFmtId="0" fontId="0" fillId="0" borderId="0" xfId="0" applyFill="1" applyAlignment="1" applyProtection="1">
      <alignment wrapText="1"/>
    </xf>
    <xf numFmtId="0" fontId="0" fillId="5" borderId="0" xfId="0" applyFont="1" applyFill="1" applyBorder="1" applyAlignment="1" applyProtection="1"/>
    <xf numFmtId="0" fontId="0" fillId="5" borderId="0" xfId="0" applyFont="1" applyFill="1" applyBorder="1" applyAlignment="1" applyProtection="1">
      <alignment wrapText="1"/>
    </xf>
    <xf numFmtId="0" fontId="0" fillId="5" borderId="0" xfId="0" applyFill="1" applyAlignment="1" applyProtection="1">
      <alignment horizontal="left" vertical="top"/>
    </xf>
    <xf numFmtId="0" fontId="0" fillId="5" borderId="0" xfId="0" applyFont="1" applyFill="1" applyBorder="1" applyProtection="1"/>
    <xf numFmtId="0" fontId="0" fillId="4" borderId="0" xfId="0" applyFont="1" applyFill="1" applyBorder="1" applyProtection="1"/>
    <xf numFmtId="0" fontId="18" fillId="2" borderId="0" xfId="0" applyFont="1" applyFill="1" applyAlignment="1" applyProtection="1">
      <alignment horizontal="center" vertical="center"/>
    </xf>
    <xf numFmtId="0" fontId="27" fillId="0" borderId="0" xfId="0" applyFont="1" applyFill="1" applyAlignment="1" applyProtection="1">
      <alignment horizontal="center"/>
    </xf>
    <xf numFmtId="0" fontId="11" fillId="0" borderId="0" xfId="0" applyFont="1" applyAlignment="1" applyProtection="1">
      <alignment vertical="center"/>
    </xf>
    <xf numFmtId="0" fontId="19" fillId="2" borderId="0" xfId="0" applyFont="1" applyFill="1" applyAlignment="1" applyProtection="1">
      <alignment horizontal="justify" vertical="center"/>
    </xf>
    <xf numFmtId="0" fontId="7" fillId="0" borderId="0" xfId="0" applyFont="1" applyAlignment="1" applyProtection="1">
      <alignment vertical="center"/>
    </xf>
    <xf numFmtId="0" fontId="7" fillId="0" borderId="0" xfId="0" applyFont="1" applyFill="1" applyAlignment="1" applyProtection="1">
      <alignment vertical="center"/>
    </xf>
    <xf numFmtId="0" fontId="7" fillId="0" borderId="0" xfId="0" applyFont="1" applyFill="1" applyAlignment="1" applyProtection="1">
      <alignment vertical="center" wrapText="1"/>
    </xf>
    <xf numFmtId="0" fontId="11" fillId="0" borderId="0" xfId="0" applyFont="1" applyFill="1" applyAlignment="1" applyProtection="1">
      <alignment horizontal="justify" vertical="center"/>
    </xf>
    <xf numFmtId="0" fontId="7" fillId="0" borderId="0" xfId="0" applyFont="1" applyFill="1" applyAlignment="1" applyProtection="1">
      <alignment horizontal="justify" vertical="center"/>
    </xf>
    <xf numFmtId="0" fontId="19" fillId="3" borderId="0" xfId="0" applyFont="1" applyFill="1" applyAlignment="1" applyProtection="1">
      <alignment horizontal="justify" vertical="center"/>
    </xf>
    <xf numFmtId="0" fontId="11" fillId="0" borderId="0" xfId="0" applyFont="1" applyAlignment="1" applyProtection="1">
      <alignment horizontal="justify" vertical="center"/>
    </xf>
    <xf numFmtId="0" fontId="7" fillId="0" borderId="0" xfId="0" applyFont="1" applyAlignment="1" applyProtection="1">
      <alignment vertical="center" wrapText="1"/>
    </xf>
    <xf numFmtId="0" fontId="11" fillId="0" borderId="0" xfId="1" applyFont="1" applyAlignment="1" applyProtection="1">
      <alignment horizontal="justify" vertical="center"/>
    </xf>
    <xf numFmtId="0" fontId="7" fillId="0" borderId="0" xfId="0" applyFont="1" applyAlignment="1" applyProtection="1">
      <alignment horizontal="justify" vertical="center"/>
    </xf>
    <xf numFmtId="0" fontId="11" fillId="0" borderId="0" xfId="0" applyFont="1" applyAlignment="1" applyProtection="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justify" vertical="center"/>
    </xf>
    <xf numFmtId="0" fontId="11" fillId="9" borderId="0" xfId="1" applyFont="1" applyFill="1" applyAlignment="1" applyProtection="1">
      <alignment horizontal="justify" vertical="center"/>
    </xf>
    <xf numFmtId="0" fontId="11" fillId="0" borderId="0" xfId="0" applyFont="1" applyAlignment="1" applyProtection="1">
      <alignment horizontal="center" vertical="center"/>
    </xf>
    <xf numFmtId="0" fontId="0" fillId="0" borderId="0" xfId="0" applyProtection="1">
      <protection locked="0"/>
    </xf>
    <xf numFmtId="0" fontId="19" fillId="3" borderId="0" xfId="0" applyFont="1" applyFill="1" applyBorder="1" applyAlignment="1" applyProtection="1">
      <alignment vertical="center" readingOrder="1"/>
    </xf>
    <xf numFmtId="0" fontId="19" fillId="7" borderId="0" xfId="0" applyFont="1" applyFill="1" applyBorder="1" applyAlignment="1" applyProtection="1">
      <alignment horizontal="left" vertical="center" readingOrder="1"/>
    </xf>
    <xf numFmtId="166" fontId="19" fillId="7" borderId="0" xfId="0" applyNumberFormat="1" applyFont="1" applyFill="1" applyBorder="1" applyAlignment="1" applyProtection="1">
      <alignment horizontal="left" vertical="center" wrapText="1"/>
    </xf>
    <xf numFmtId="1" fontId="19" fillId="7" borderId="0" xfId="0" applyNumberFormat="1" applyFont="1" applyFill="1" applyBorder="1" applyAlignment="1" applyProtection="1">
      <alignment horizontal="center" vertical="center" wrapText="1"/>
    </xf>
    <xf numFmtId="0" fontId="33" fillId="0" borderId="0" xfId="0" applyFont="1" applyBorder="1" applyProtection="1"/>
    <xf numFmtId="166" fontId="19" fillId="8" borderId="0" xfId="0" applyNumberFormat="1" applyFont="1" applyFill="1" applyBorder="1" applyAlignment="1" applyProtection="1">
      <alignment horizontal="left" vertical="center" wrapText="1"/>
    </xf>
    <xf numFmtId="1" fontId="19" fillId="8" borderId="0" xfId="0" applyNumberFormat="1" applyFont="1" applyFill="1" applyBorder="1" applyAlignment="1" applyProtection="1">
      <alignment horizontal="center" vertical="center" wrapText="1"/>
    </xf>
    <xf numFmtId="164" fontId="0" fillId="0" borderId="0" xfId="0" applyNumberFormat="1" applyBorder="1" applyAlignment="1" applyProtection="1">
      <alignment wrapText="1"/>
    </xf>
    <xf numFmtId="164" fontId="19" fillId="3" borderId="0" xfId="0" applyNumberFormat="1" applyFont="1" applyFill="1" applyBorder="1" applyAlignment="1" applyProtection="1">
      <alignment vertical="center"/>
    </xf>
    <xf numFmtId="164" fontId="21" fillId="0" borderId="4" xfId="2" applyNumberFormat="1" applyFont="1" applyFill="1" applyBorder="1" applyAlignment="1" applyProtection="1">
      <alignment vertical="center" wrapText="1" readingOrder="1"/>
    </xf>
    <xf numFmtId="164" fontId="21" fillId="0" borderId="0" xfId="2" applyNumberFormat="1" applyFont="1" applyFill="1" applyBorder="1" applyAlignment="1" applyProtection="1">
      <alignment vertical="center" wrapText="1" readingOrder="1"/>
    </xf>
    <xf numFmtId="164" fontId="31" fillId="0" borderId="4" xfId="2" applyNumberFormat="1" applyFont="1" applyFill="1" applyBorder="1" applyAlignment="1" applyProtection="1">
      <alignment vertical="center" wrapText="1" readingOrder="1"/>
    </xf>
    <xf numFmtId="164" fontId="19" fillId="3" borderId="0" xfId="0" applyNumberFormat="1" applyFont="1" applyFill="1" applyBorder="1" applyAlignment="1" applyProtection="1">
      <alignment vertical="center" wrapText="1" readingOrder="1"/>
    </xf>
    <xf numFmtId="0" fontId="0" fillId="4" borderId="0" xfId="0" applyFill="1" applyAlignment="1" applyProtection="1">
      <alignment wrapText="1"/>
    </xf>
    <xf numFmtId="0" fontId="0" fillId="4" borderId="0" xfId="0" applyFill="1" applyBorder="1" applyAlignment="1" applyProtection="1"/>
    <xf numFmtId="0" fontId="6" fillId="4" borderId="0" xfId="0" applyFont="1" applyFill="1" applyBorder="1" applyAlignment="1" applyProtection="1">
      <alignment wrapText="1"/>
    </xf>
    <xf numFmtId="0" fontId="12" fillId="0" borderId="0" xfId="1" applyFont="1" applyFill="1" applyAlignment="1" applyProtection="1">
      <alignment horizontal="justify" vertical="center"/>
    </xf>
    <xf numFmtId="0" fontId="15" fillId="0" borderId="5" xfId="2" applyNumberFormat="1" applyFont="1" applyFill="1" applyBorder="1" applyAlignment="1" applyProtection="1">
      <alignment horizontal="center" vertical="center" wrapText="1" readingOrder="1"/>
    </xf>
    <xf numFmtId="0" fontId="15" fillId="0" borderId="0" xfId="2" applyNumberFormat="1" applyFont="1" applyFill="1" applyBorder="1" applyAlignment="1" applyProtection="1">
      <alignment horizontal="center" vertical="center" wrapText="1" readingOrder="1"/>
    </xf>
    <xf numFmtId="0" fontId="32" fillId="0" borderId="5" xfId="2" applyNumberFormat="1" applyFont="1" applyFill="1" applyBorder="1" applyAlignment="1" applyProtection="1">
      <alignment horizontal="center" vertical="center" wrapText="1" readingOrder="1"/>
    </xf>
    <xf numFmtId="167" fontId="15" fillId="10" borderId="3" xfId="0" applyNumberFormat="1" applyFont="1" applyFill="1" applyBorder="1" applyAlignment="1" applyProtection="1">
      <alignment vertical="center" wrapText="1"/>
      <protection locked="0"/>
    </xf>
    <xf numFmtId="164" fontId="15" fillId="10" borderId="4" xfId="0" applyNumberFormat="1" applyFont="1" applyFill="1" applyBorder="1" applyAlignment="1" applyProtection="1">
      <alignment vertical="center" wrapText="1"/>
      <protection locked="0"/>
    </xf>
    <xf numFmtId="0" fontId="15" fillId="10" borderId="4" xfId="0" applyFont="1" applyFill="1" applyBorder="1" applyAlignment="1" applyProtection="1">
      <alignment vertical="center" wrapText="1"/>
      <protection locked="0"/>
    </xf>
    <xf numFmtId="0" fontId="15" fillId="10" borderId="5" xfId="0" applyFont="1" applyFill="1" applyBorder="1" applyAlignment="1" applyProtection="1">
      <alignment vertical="center" wrapText="1"/>
      <protection locked="0"/>
    </xf>
    <xf numFmtId="167" fontId="15" fillId="10" borderId="3" xfId="0" applyNumberFormat="1" applyFont="1" applyFill="1" applyBorder="1" applyAlignment="1" applyProtection="1">
      <alignment vertical="center"/>
      <protection locked="0"/>
    </xf>
    <xf numFmtId="0" fontId="34" fillId="10" borderId="7" xfId="0" applyFont="1" applyFill="1" applyBorder="1" applyAlignment="1" applyProtection="1">
      <alignment horizontal="center" vertical="center" wrapText="1"/>
    </xf>
    <xf numFmtId="0" fontId="0" fillId="10" borderId="4" xfId="0" applyFont="1" applyFill="1" applyBorder="1" applyAlignment="1" applyProtection="1">
      <alignment vertical="center" wrapText="1"/>
      <protection locked="0"/>
    </xf>
    <xf numFmtId="0" fontId="0" fillId="10" borderId="5" xfId="0" applyFont="1" applyFill="1" applyBorder="1" applyAlignment="1" applyProtection="1">
      <alignment vertical="center" wrapText="1"/>
      <protection locked="0"/>
    </xf>
    <xf numFmtId="164" fontId="15" fillId="10" borderId="4" xfId="0" applyNumberFormat="1" applyFont="1" applyFill="1" applyBorder="1" applyAlignment="1" applyProtection="1">
      <alignment horizontal="right" vertical="center" wrapText="1"/>
      <protection locked="0"/>
    </xf>
    <xf numFmtId="0" fontId="0" fillId="10" borderId="4" xfId="0" applyFont="1" applyFill="1" applyBorder="1" applyAlignment="1" applyProtection="1">
      <alignment horizontal="left" vertical="center" wrapText="1"/>
      <protection locked="0"/>
    </xf>
    <xf numFmtId="0" fontId="0" fillId="10" borderId="5" xfId="0" applyFont="1" applyFill="1" applyBorder="1" applyAlignment="1" applyProtection="1">
      <alignment horizontal="left" vertical="center" wrapText="1"/>
      <protection locked="0"/>
    </xf>
    <xf numFmtId="0" fontId="20" fillId="0" borderId="0" xfId="0" applyFont="1" applyFill="1" applyAlignment="1" applyProtection="1">
      <alignment horizontal="center" wrapText="1"/>
    </xf>
    <xf numFmtId="0" fontId="15" fillId="10" borderId="4" xfId="0" applyNumberFormat="1" applyFont="1" applyFill="1" applyBorder="1" applyAlignment="1" applyProtection="1">
      <alignment horizontal="left" vertical="center" wrapText="1"/>
      <protection locked="0"/>
    </xf>
    <xf numFmtId="0" fontId="35" fillId="3" borderId="0" xfId="0" applyFont="1" applyFill="1" applyBorder="1" applyAlignment="1" applyProtection="1">
      <alignment horizontal="center" vertical="center" readingOrder="1"/>
    </xf>
    <xf numFmtId="167" fontId="15" fillId="10" borderId="8" xfId="0" applyNumberFormat="1" applyFont="1" applyFill="1" applyBorder="1" applyAlignment="1" applyProtection="1">
      <alignment vertical="center" wrapText="1"/>
      <protection locked="0"/>
    </xf>
    <xf numFmtId="164" fontId="15" fillId="10" borderId="9" xfId="0" applyNumberFormat="1" applyFont="1" applyFill="1" applyBorder="1" applyAlignment="1" applyProtection="1">
      <alignment vertical="center" wrapText="1"/>
      <protection locked="0"/>
    </xf>
    <xf numFmtId="0" fontId="15" fillId="10" borderId="9" xfId="0" applyFont="1" applyFill="1" applyBorder="1" applyAlignment="1" applyProtection="1">
      <alignment vertical="center" wrapText="1"/>
      <protection locked="0"/>
    </xf>
    <xf numFmtId="0" fontId="15" fillId="10" borderId="10" xfId="0" applyFont="1" applyFill="1" applyBorder="1" applyAlignment="1" applyProtection="1">
      <alignment vertical="center" wrapText="1"/>
      <protection locked="0"/>
    </xf>
    <xf numFmtId="0" fontId="20" fillId="3" borderId="0" xfId="0" applyFont="1" applyFill="1" applyBorder="1" applyAlignment="1" applyProtection="1">
      <alignment vertical="center"/>
    </xf>
    <xf numFmtId="164" fontId="20" fillId="3" borderId="0" xfId="0" applyNumberFormat="1" applyFont="1" applyFill="1" applyBorder="1" applyAlignment="1" applyProtection="1">
      <alignment vertical="center"/>
    </xf>
    <xf numFmtId="0" fontId="35" fillId="3" borderId="0" xfId="0" applyFont="1" applyFill="1" applyBorder="1" applyAlignment="1" applyProtection="1">
      <alignment horizontal="center" vertical="center" wrapText="1"/>
    </xf>
    <xf numFmtId="166" fontId="35" fillId="7" borderId="0" xfId="0" applyNumberFormat="1" applyFont="1" applyFill="1" applyBorder="1" applyAlignment="1" applyProtection="1">
      <alignment horizontal="center" vertical="center" wrapText="1"/>
    </xf>
    <xf numFmtId="0" fontId="4" fillId="4" borderId="0" xfId="0" applyFont="1" applyFill="1" applyBorder="1" applyAlignment="1" applyProtection="1">
      <alignment wrapText="1"/>
    </xf>
    <xf numFmtId="0" fontId="4" fillId="5" borderId="0" xfId="0" applyFont="1" applyFill="1" applyAlignment="1" applyProtection="1">
      <alignment wrapText="1"/>
    </xf>
    <xf numFmtId="1" fontId="0" fillId="5" borderId="0" xfId="0" applyNumberFormat="1" applyFont="1" applyFill="1" applyBorder="1" applyAlignment="1" applyProtection="1">
      <alignment horizontal="center"/>
    </xf>
    <xf numFmtId="0" fontId="0" fillId="5" borderId="0" xfId="0" applyFont="1" applyFill="1" applyBorder="1" applyAlignment="1" applyProtection="1">
      <alignment horizontal="center"/>
    </xf>
    <xf numFmtId="1" fontId="0" fillId="4" borderId="0" xfId="0" applyNumberFormat="1" applyFont="1" applyFill="1" applyBorder="1" applyAlignment="1" applyProtection="1">
      <alignment horizontal="center"/>
    </xf>
    <xf numFmtId="0" fontId="0" fillId="4" borderId="0" xfId="0" applyFont="1" applyFill="1" applyBorder="1" applyAlignment="1" applyProtection="1">
      <alignment horizontal="center"/>
    </xf>
    <xf numFmtId="0" fontId="4" fillId="4" borderId="0" xfId="0" applyFont="1" applyFill="1" applyAlignment="1" applyProtection="1"/>
    <xf numFmtId="0" fontId="4" fillId="4" borderId="0" xfId="0" applyFont="1" applyFill="1" applyAlignment="1" applyProtection="1">
      <alignment wrapText="1"/>
    </xf>
    <xf numFmtId="2" fontId="0" fillId="4" borderId="0" xfId="0" applyNumberFormat="1" applyFont="1" applyFill="1" applyAlignment="1" applyProtection="1">
      <alignment vertical="top"/>
    </xf>
    <xf numFmtId="0" fontId="4" fillId="5" borderId="0" xfId="0" applyFont="1" applyFill="1" applyBorder="1" applyAlignment="1" applyProtection="1">
      <alignment wrapText="1"/>
    </xf>
    <xf numFmtId="0" fontId="0" fillId="4" borderId="0" xfId="0" applyFont="1" applyFill="1" applyAlignment="1" applyProtection="1">
      <alignment horizontal="left" vertical="top" wrapText="1"/>
    </xf>
    <xf numFmtId="0" fontId="0" fillId="5" borderId="0" xfId="0" applyFont="1" applyFill="1" applyAlignment="1" applyProtection="1">
      <alignment horizontal="left" vertical="top" wrapText="1"/>
    </xf>
    <xf numFmtId="0" fontId="4" fillId="5" borderId="0" xfId="0" applyFont="1" applyFill="1" applyAlignment="1" applyProtection="1">
      <alignment horizontal="center" vertical="top"/>
    </xf>
    <xf numFmtId="1" fontId="4" fillId="5" borderId="0" xfId="0" applyNumberFormat="1" applyFont="1" applyFill="1" applyBorder="1" applyAlignment="1" applyProtection="1">
      <alignment horizontal="center"/>
    </xf>
    <xf numFmtId="0" fontId="4" fillId="4" borderId="0" xfId="0" applyFont="1" applyFill="1" applyBorder="1" applyAlignment="1" applyProtection="1">
      <alignment horizontal="center" wrapText="1"/>
    </xf>
    <xf numFmtId="0" fontId="4" fillId="5" borderId="0" xfId="0" applyFont="1" applyFill="1" applyAlignment="1" applyProtection="1">
      <alignment horizontal="center" wrapText="1"/>
    </xf>
    <xf numFmtId="0" fontId="18" fillId="3" borderId="0" xfId="0" applyFont="1" applyFill="1" applyBorder="1" applyAlignment="1" applyProtection="1">
      <alignment vertical="center" wrapText="1" readingOrder="1"/>
    </xf>
    <xf numFmtId="165" fontId="18" fillId="3" borderId="0" xfId="2" applyFont="1" applyFill="1" applyBorder="1" applyAlignment="1" applyProtection="1">
      <alignment horizontal="center" vertical="center" wrapText="1" readingOrder="1"/>
    </xf>
    <xf numFmtId="165" fontId="18" fillId="0" borderId="0" xfId="2" applyFont="1" applyFill="1" applyBorder="1" applyAlignment="1" applyProtection="1">
      <alignment horizontal="center" vertical="center" wrapText="1" readingOrder="1"/>
    </xf>
    <xf numFmtId="0" fontId="18" fillId="7" borderId="0" xfId="0" applyFont="1" applyFill="1" applyBorder="1" applyAlignment="1" applyProtection="1">
      <alignment vertical="center" wrapText="1" readingOrder="1"/>
    </xf>
    <xf numFmtId="165" fontId="18" fillId="7" borderId="0" xfId="2" applyFont="1" applyFill="1" applyBorder="1" applyAlignment="1" applyProtection="1">
      <alignment horizontal="center" vertical="center" wrapText="1" readingOrder="1"/>
    </xf>
    <xf numFmtId="0" fontId="20" fillId="0" borderId="0" xfId="0" applyFont="1" applyFill="1" applyBorder="1" applyAlignment="1" applyProtection="1">
      <alignment wrapText="1"/>
    </xf>
    <xf numFmtId="0" fontId="16" fillId="0" borderId="0" xfId="0" applyFont="1" applyProtection="1"/>
    <xf numFmtId="0" fontId="12" fillId="9" borderId="0" xfId="1" applyFont="1" applyFill="1" applyAlignment="1" applyProtection="1">
      <alignment vertical="center" wrapText="1"/>
    </xf>
    <xf numFmtId="2" fontId="15" fillId="10" borderId="3" xfId="0" applyNumberFormat="1" applyFont="1" applyFill="1" applyBorder="1" applyAlignment="1" applyProtection="1">
      <alignment vertical="center"/>
      <protection locked="0"/>
    </xf>
    <xf numFmtId="0" fontId="15" fillId="10" borderId="3" xfId="0" applyFont="1" applyFill="1" applyBorder="1" applyAlignment="1" applyProtection="1">
      <alignment vertical="center" wrapText="1"/>
      <protection locked="0"/>
    </xf>
    <xf numFmtId="164" fontId="15" fillId="10" borderId="3" xfId="0" applyNumberFormat="1" applyFont="1" applyFill="1" applyBorder="1" applyAlignment="1" applyProtection="1">
      <alignment vertical="center" wrapText="1"/>
      <protection locked="0"/>
    </xf>
    <xf numFmtId="0" fontId="15" fillId="10" borderId="0" xfId="0" applyFont="1" applyFill="1" applyProtection="1">
      <protection locked="0"/>
    </xf>
    <xf numFmtId="0" fontId="0" fillId="10" borderId="0" xfId="0" applyFill="1" applyProtection="1">
      <protection locked="0"/>
    </xf>
    <xf numFmtId="0" fontId="15" fillId="0" borderId="0" xfId="0" applyFont="1" applyFill="1" applyBorder="1" applyAlignment="1" applyProtection="1">
      <alignment horizontal="center" vertical="center" wrapText="1" readingOrder="1"/>
    </xf>
    <xf numFmtId="0" fontId="14" fillId="10" borderId="2" xfId="0" applyFont="1" applyFill="1" applyBorder="1" applyAlignment="1" applyProtection="1">
      <alignment horizontal="left" vertical="center" wrapText="1" readingOrder="1"/>
      <protection locked="0"/>
    </xf>
    <xf numFmtId="0" fontId="13" fillId="0" borderId="6" xfId="0" applyFont="1" applyBorder="1" applyAlignment="1" applyProtection="1">
      <alignment horizontal="left" vertical="center"/>
    </xf>
    <xf numFmtId="0" fontId="22" fillId="2" borderId="0" xfId="0" applyFont="1" applyFill="1" applyBorder="1" applyAlignment="1" applyProtection="1">
      <alignment horizontal="center" vertical="center"/>
    </xf>
    <xf numFmtId="0" fontId="13" fillId="10" borderId="2" xfId="0" applyFont="1" applyFill="1" applyBorder="1" applyAlignment="1" applyProtection="1">
      <alignment horizontal="left" vertical="center" wrapText="1" readingOrder="1"/>
      <protection locked="0"/>
    </xf>
    <xf numFmtId="167" fontId="14" fillId="10" borderId="2" xfId="0" applyNumberFormat="1" applyFont="1" applyFill="1" applyBorder="1" applyAlignment="1" applyProtection="1">
      <alignment horizontal="left" vertical="center" wrapText="1" readingOrder="1"/>
      <protection locked="0"/>
    </xf>
    <xf numFmtId="167" fontId="13" fillId="0" borderId="2" xfId="0" applyNumberFormat="1" applyFont="1" applyBorder="1" applyAlignment="1" applyProtection="1">
      <alignment horizontal="left" vertical="center" wrapText="1" readingOrder="1"/>
    </xf>
    <xf numFmtId="0" fontId="35" fillId="3" borderId="0" xfId="0" applyFont="1" applyFill="1" applyBorder="1" applyAlignment="1" applyProtection="1">
      <alignment horizontal="center" vertical="center" wrapText="1"/>
    </xf>
    <xf numFmtId="0" fontId="18" fillId="3" borderId="0" xfId="0" applyFont="1" applyFill="1" applyBorder="1" applyAlignment="1" applyProtection="1">
      <alignment horizontal="center" vertical="center" wrapText="1" readingOrder="1"/>
    </xf>
    <xf numFmtId="0" fontId="3" fillId="0" borderId="1" xfId="0" applyFont="1" applyFill="1" applyBorder="1" applyAlignment="1" applyProtection="1">
      <alignment horizontal="center" vertical="center" wrapText="1" readingOrder="1"/>
    </xf>
    <xf numFmtId="0" fontId="3" fillId="0" borderId="0" xfId="0" applyFont="1" applyFill="1" applyBorder="1" applyAlignment="1" applyProtection="1">
      <alignment horizontal="center" vertical="center" wrapText="1" readingOrder="1"/>
    </xf>
    <xf numFmtId="0" fontId="5" fillId="0" borderId="1"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readingOrder="1"/>
    </xf>
    <xf numFmtId="0" fontId="20" fillId="3" borderId="0"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3"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xf>
    <xf numFmtId="0" fontId="35" fillId="7" borderId="0" xfId="0" applyFont="1" applyFill="1" applyBorder="1" applyAlignment="1" applyProtection="1">
      <alignment horizontal="center" vertical="center" wrapText="1"/>
    </xf>
  </cellXfs>
  <cellStyles count="3">
    <cellStyle name="Currency" xfId="2" builtinId="4"/>
    <cellStyle name="Hyperlink" xfId="1"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FF00"/>
      <color rgb="FFFF9900"/>
      <color rgb="FF006600"/>
      <color rgb="FF008000"/>
      <color rgb="FF99FF99"/>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data.govt.nz/toolkit/how-do-i-add-or-update-our-chief-executive-expenses/" TargetMode="External"/><Relationship Id="rId3" Type="http://schemas.openxmlformats.org/officeDocument/2006/relationships/hyperlink" Target="mailto:ceexpenses@ssc.govt.nz" TargetMode="External"/><Relationship Id="rId7" Type="http://schemas.openxmlformats.org/officeDocument/2006/relationships/hyperlink" Target="http://www.ssc.govt.nz/sites/all/files/ce-expense-disclosures-guide-agency-staff-2017.docx" TargetMode="External"/><Relationship Id="rId2" Type="http://schemas.openxmlformats.org/officeDocument/2006/relationships/hyperlink" Target="http://www.ssc.govt.nz/ce-expenses-disclosure" TargetMode="External"/><Relationship Id="rId1" Type="http://schemas.openxmlformats.org/officeDocument/2006/relationships/hyperlink" Target="https://www.data.govt.nz/toolkit/how-do-i-add-or-update-our-chief-executive-expenses/" TargetMode="External"/><Relationship Id="rId6" Type="http://schemas.openxmlformats.org/officeDocument/2006/relationships/hyperlink" Target="http://www.ssc.govt.nz/sites/all/files/ce-expense-disclosures-guide-agency-staff-2017.docx" TargetMode="External"/><Relationship Id="rId11" Type="http://schemas.openxmlformats.org/officeDocument/2006/relationships/comments" Target="../comments1.xml"/><Relationship Id="rId5" Type="http://schemas.openxmlformats.org/officeDocument/2006/relationships/hyperlink" Target="http://www.ssc.govt.nz/ce-expenses-disclosure" TargetMode="External"/><Relationship Id="rId10" Type="http://schemas.openxmlformats.org/officeDocument/2006/relationships/vmlDrawing" Target="../drawings/vmlDrawing1.vml"/><Relationship Id="rId4" Type="http://schemas.openxmlformats.org/officeDocument/2006/relationships/hyperlink" Target="mailto:info@data.govt.nz"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B61"/>
  <sheetViews>
    <sheetView zoomScale="85" zoomScaleNormal="85" workbookViewId="0"/>
  </sheetViews>
  <sheetFormatPr defaultColWidth="0" defaultRowHeight="14.25" zeroHeight="1" x14ac:dyDescent="0.2"/>
  <cols>
    <col min="1" max="1" width="219.28515625" style="72" customWidth="1"/>
    <col min="2" max="2" width="33.28515625" style="71" customWidth="1"/>
    <col min="3" max="16384" width="8.7109375" style="17" hidden="1"/>
  </cols>
  <sheetData>
    <row r="1" spans="1:2" ht="23.25" customHeight="1" x14ac:dyDescent="0.2">
      <c r="A1" s="70" t="s">
        <v>86</v>
      </c>
    </row>
    <row r="2" spans="1:2" ht="33" customHeight="1" x14ac:dyDescent="0.2">
      <c r="A2" s="155" t="s">
        <v>119</v>
      </c>
    </row>
    <row r="3" spans="1:2" ht="17.25" customHeight="1" x14ac:dyDescent="0.2"/>
    <row r="4" spans="1:2" ht="23.25" customHeight="1" x14ac:dyDescent="0.2">
      <c r="A4" s="115" t="s">
        <v>124</v>
      </c>
    </row>
    <row r="5" spans="1:2" ht="17.25" customHeight="1" x14ac:dyDescent="0.2"/>
    <row r="6" spans="1:2" ht="23.25" customHeight="1" x14ac:dyDescent="0.2">
      <c r="A6" s="73" t="s">
        <v>14</v>
      </c>
    </row>
    <row r="7" spans="1:2" ht="17.25" customHeight="1" x14ac:dyDescent="0.2">
      <c r="A7" s="74" t="s">
        <v>16</v>
      </c>
    </row>
    <row r="8" spans="1:2" ht="17.25" customHeight="1" x14ac:dyDescent="0.2">
      <c r="A8" s="75" t="s">
        <v>90</v>
      </c>
    </row>
    <row r="9" spans="1:2" ht="17.25" customHeight="1" x14ac:dyDescent="0.2">
      <c r="A9" s="75"/>
    </row>
    <row r="10" spans="1:2" ht="23.25" customHeight="1" x14ac:dyDescent="0.2">
      <c r="A10" s="73" t="s">
        <v>17</v>
      </c>
      <c r="B10" s="121" t="s">
        <v>128</v>
      </c>
    </row>
    <row r="11" spans="1:2" ht="17.25" customHeight="1" x14ac:dyDescent="0.2">
      <c r="A11" s="76" t="s">
        <v>27</v>
      </c>
    </row>
    <row r="12" spans="1:2" ht="17.25" customHeight="1" x14ac:dyDescent="0.2">
      <c r="A12" s="75" t="s">
        <v>18</v>
      </c>
    </row>
    <row r="13" spans="1:2" ht="17.25" customHeight="1" x14ac:dyDescent="0.2">
      <c r="A13" s="75" t="s">
        <v>19</v>
      </c>
    </row>
    <row r="14" spans="1:2" ht="17.25" customHeight="1" x14ac:dyDescent="0.2">
      <c r="A14" s="77" t="s">
        <v>20</v>
      </c>
    </row>
    <row r="15" spans="1:2" ht="17.25" customHeight="1" x14ac:dyDescent="0.2">
      <c r="A15" s="75" t="s">
        <v>21</v>
      </c>
    </row>
    <row r="16" spans="1:2" ht="17.25" customHeight="1" x14ac:dyDescent="0.2">
      <c r="A16" s="75"/>
    </row>
    <row r="17" spans="1:1" ht="23.25" customHeight="1" x14ac:dyDescent="0.2">
      <c r="A17" s="73" t="s">
        <v>22</v>
      </c>
    </row>
    <row r="18" spans="1:1" ht="17.25" customHeight="1" x14ac:dyDescent="0.2">
      <c r="A18" s="77" t="s">
        <v>10</v>
      </c>
    </row>
    <row r="19" spans="1:1" ht="17.25" customHeight="1" x14ac:dyDescent="0.2">
      <c r="A19" s="77" t="s">
        <v>26</v>
      </c>
    </row>
    <row r="20" spans="1:1" ht="17.25" customHeight="1" x14ac:dyDescent="0.2">
      <c r="A20" s="106" t="s">
        <v>118</v>
      </c>
    </row>
    <row r="21" spans="1:1" ht="17.25" customHeight="1" x14ac:dyDescent="0.2">
      <c r="A21" s="78"/>
    </row>
    <row r="22" spans="1:1" ht="23.25" customHeight="1" x14ac:dyDescent="0.2">
      <c r="A22" s="73" t="s">
        <v>11</v>
      </c>
    </row>
    <row r="23" spans="1:1" ht="17.25" customHeight="1" x14ac:dyDescent="0.2">
      <c r="A23" s="78" t="s">
        <v>85</v>
      </c>
    </row>
    <row r="24" spans="1:1" ht="17.25" customHeight="1" x14ac:dyDescent="0.2">
      <c r="A24" s="78"/>
    </row>
    <row r="25" spans="1:1" ht="23.25" customHeight="1" x14ac:dyDescent="0.2">
      <c r="A25" s="73" t="s">
        <v>54</v>
      </c>
    </row>
    <row r="26" spans="1:1" ht="17.25" customHeight="1" x14ac:dyDescent="0.2">
      <c r="A26" s="79" t="s">
        <v>60</v>
      </c>
    </row>
    <row r="27" spans="1:1" ht="32.25" customHeight="1" x14ac:dyDescent="0.2">
      <c r="A27" s="77" t="s">
        <v>112</v>
      </c>
    </row>
    <row r="28" spans="1:1" ht="17.25" customHeight="1" x14ac:dyDescent="0.2">
      <c r="A28" s="79" t="s">
        <v>55</v>
      </c>
    </row>
    <row r="29" spans="1:1" ht="32.25" customHeight="1" x14ac:dyDescent="0.2">
      <c r="A29" s="77" t="s">
        <v>150</v>
      </c>
    </row>
    <row r="30" spans="1:1" ht="17.25" customHeight="1" x14ac:dyDescent="0.2">
      <c r="A30" s="79" t="s">
        <v>12</v>
      </c>
    </row>
    <row r="31" spans="1:1" ht="17.25" customHeight="1" x14ac:dyDescent="0.2">
      <c r="A31" s="77" t="s">
        <v>56</v>
      </c>
    </row>
    <row r="32" spans="1:1" ht="17.25" customHeight="1" x14ac:dyDescent="0.2">
      <c r="A32" s="79" t="s">
        <v>57</v>
      </c>
    </row>
    <row r="33" spans="1:1" ht="32.25" customHeight="1" x14ac:dyDescent="0.2">
      <c r="A33" s="80" t="s">
        <v>58</v>
      </c>
    </row>
    <row r="34" spans="1:1" ht="32.25" customHeight="1" x14ac:dyDescent="0.2">
      <c r="A34" s="81" t="s">
        <v>23</v>
      </c>
    </row>
    <row r="35" spans="1:1" ht="17.25" customHeight="1" x14ac:dyDescent="0.2">
      <c r="A35" s="79" t="s">
        <v>47</v>
      </c>
    </row>
    <row r="36" spans="1:1" ht="32.25" customHeight="1" x14ac:dyDescent="0.2">
      <c r="A36" s="77" t="s">
        <v>130</v>
      </c>
    </row>
    <row r="37" spans="1:1" ht="32.25" customHeight="1" x14ac:dyDescent="0.2">
      <c r="A37" s="80" t="s">
        <v>25</v>
      </c>
    </row>
    <row r="38" spans="1:1" ht="32.25" customHeight="1" x14ac:dyDescent="0.2">
      <c r="A38" s="77" t="s">
        <v>61</v>
      </c>
    </row>
    <row r="39" spans="1:1" ht="17.25" customHeight="1" x14ac:dyDescent="0.2">
      <c r="A39" s="81"/>
    </row>
    <row r="40" spans="1:1" ht="22.5" customHeight="1" x14ac:dyDescent="0.2">
      <c r="A40" s="73" t="s">
        <v>5</v>
      </c>
    </row>
    <row r="41" spans="1:1" ht="17.25" customHeight="1" x14ac:dyDescent="0.2">
      <c r="A41" s="86" t="s">
        <v>120</v>
      </c>
    </row>
    <row r="42" spans="1:1" ht="17.25" customHeight="1" x14ac:dyDescent="0.2">
      <c r="A42" s="82" t="s">
        <v>68</v>
      </c>
    </row>
    <row r="43" spans="1:1" ht="17.25" customHeight="1" x14ac:dyDescent="0.2">
      <c r="A43" s="83" t="s">
        <v>131</v>
      </c>
    </row>
    <row r="44" spans="1:1" ht="32.25" customHeight="1" x14ac:dyDescent="0.2">
      <c r="A44" s="83" t="s">
        <v>103</v>
      </c>
    </row>
    <row r="45" spans="1:1" ht="32.25" customHeight="1" x14ac:dyDescent="0.2">
      <c r="A45" s="83" t="s">
        <v>69</v>
      </c>
    </row>
    <row r="46" spans="1:1" ht="17.25" customHeight="1" x14ac:dyDescent="0.2">
      <c r="A46" s="84" t="s">
        <v>132</v>
      </c>
    </row>
    <row r="47" spans="1:1" ht="32.25" customHeight="1" x14ac:dyDescent="0.2">
      <c r="A47" s="80" t="s">
        <v>70</v>
      </c>
    </row>
    <row r="48" spans="1:1" ht="32.25" customHeight="1" x14ac:dyDescent="0.2">
      <c r="A48" s="80" t="s">
        <v>62</v>
      </c>
    </row>
    <row r="49" spans="1:1" ht="32.25" customHeight="1" x14ac:dyDescent="0.2">
      <c r="A49" s="83" t="s">
        <v>151</v>
      </c>
    </row>
    <row r="50" spans="1:1" ht="17.25" customHeight="1" x14ac:dyDescent="0.2">
      <c r="A50" s="83" t="s">
        <v>71</v>
      </c>
    </row>
    <row r="51" spans="1:1" ht="17.25" customHeight="1" x14ac:dyDescent="0.2">
      <c r="A51" s="83" t="s">
        <v>24</v>
      </c>
    </row>
    <row r="52" spans="1:1" ht="17.25" customHeight="1" x14ac:dyDescent="0.2">
      <c r="A52" s="83"/>
    </row>
    <row r="53" spans="1:1" ht="22.5" customHeight="1" x14ac:dyDescent="0.2">
      <c r="A53" s="73" t="s">
        <v>59</v>
      </c>
    </row>
    <row r="54" spans="1:1" ht="32.25" customHeight="1" x14ac:dyDescent="0.2">
      <c r="A54" s="155" t="s">
        <v>121</v>
      </c>
    </row>
    <row r="55" spans="1:1" ht="17.25" customHeight="1" x14ac:dyDescent="0.2">
      <c r="A55" s="85" t="s">
        <v>122</v>
      </c>
    </row>
    <row r="56" spans="1:1" ht="17.25" customHeight="1" x14ac:dyDescent="0.2">
      <c r="A56" s="86" t="s">
        <v>75</v>
      </c>
    </row>
    <row r="57" spans="1:1" ht="17.25" customHeight="1" x14ac:dyDescent="0.2">
      <c r="A57" s="106" t="s">
        <v>123</v>
      </c>
    </row>
    <row r="58" spans="1:1" ht="17.25" customHeight="1" x14ac:dyDescent="0.2">
      <c r="A58" s="87" t="s">
        <v>74</v>
      </c>
    </row>
    <row r="59" spans="1:1" x14ac:dyDescent="0.2"/>
    <row r="60" spans="1:1" hidden="1" x14ac:dyDescent="0.2"/>
    <row r="61" spans="1:1" hidden="1" x14ac:dyDescent="0.2">
      <c r="A61" s="88"/>
    </row>
  </sheetData>
  <sheetProtection sheet="1" objects="1" scenarios="1"/>
  <hyperlinks>
    <hyperlink ref="A20" r:id="rId1"/>
    <hyperlink ref="A41" r:id="rId2"/>
    <hyperlink ref="A55" r:id="rId3"/>
    <hyperlink ref="A56" r:id="rId4" display="mailto:info@data.govt.nz"/>
    <hyperlink ref="A58" r:id="rId5" display="http://www.ssc.govt.nz/ce-expenses-disclosure"/>
    <hyperlink ref="A2" r:id="rId6" display="http://www.ssc.govt.nz/sites/all/files/ce-expense-disclosures-guide-agency-staff-2017.docx"/>
    <hyperlink ref="A54" r:id="rId7" display="http://www.ssc.govt.nz/sites/all/files/ce-expense-disclosures-guide-agency-staff-2017.docx"/>
    <hyperlink ref="A57" r:id="rId8" display="They are posted on agency websites and linked to www.data.govt.nz. See: https://www.data.govt.nz/toolkit/how-do-i-add-or-update-our-chief-executive-expenses/"/>
  </hyperlinks>
  <pageMargins left="0.70866141732283472" right="0.70866141732283472" top="0.74803149606299213" bottom="0.74803149606299213" header="0.31496062992125984" footer="0.31496062992125984"/>
  <pageSetup paperSize="8" orientation="landscape" r:id="rId9"/>
  <headerFooter>
    <oddFooter>&amp;LCE Expense Disclosure Workbook 2018&amp;RWorksheet - Guidance</oddFooter>
  </headerFooter>
  <legacy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K76"/>
  <sheetViews>
    <sheetView zoomScaleNormal="100" workbookViewId="0">
      <selection activeCell="G9" sqref="G9"/>
    </sheetView>
  </sheetViews>
  <sheetFormatPr defaultColWidth="0" defaultRowHeight="12.75" zeroHeight="1" x14ac:dyDescent="0.2"/>
  <cols>
    <col min="1" max="1" width="35.7109375" style="17" customWidth="1"/>
    <col min="2" max="2" width="21.5703125" style="17" customWidth="1"/>
    <col min="3" max="3" width="33.5703125" style="17" customWidth="1"/>
    <col min="4" max="4" width="4.42578125" style="17" customWidth="1"/>
    <col min="5" max="5" width="29" style="17" customWidth="1"/>
    <col min="6" max="6" width="19" style="17" customWidth="1"/>
    <col min="7" max="7" width="42" style="17" customWidth="1"/>
    <col min="8" max="11" width="9.140625" style="17" hidden="1" customWidth="1"/>
    <col min="12" max="16384" width="9.140625" style="17" hidden="1"/>
  </cols>
  <sheetData>
    <row r="1" spans="1:11" ht="26.25" customHeight="1" x14ac:dyDescent="0.2">
      <c r="A1" s="164" t="s">
        <v>98</v>
      </c>
      <c r="B1" s="164"/>
      <c r="C1" s="164"/>
      <c r="D1" s="164"/>
      <c r="E1" s="164"/>
      <c r="F1" s="164"/>
      <c r="G1" s="48"/>
      <c r="H1" s="48"/>
      <c r="I1" s="48"/>
      <c r="J1" s="48"/>
      <c r="K1" s="48"/>
    </row>
    <row r="2" spans="1:11" ht="21" customHeight="1" x14ac:dyDescent="0.2">
      <c r="A2" s="4" t="s">
        <v>2</v>
      </c>
      <c r="B2" s="165" t="s">
        <v>169</v>
      </c>
      <c r="C2" s="165"/>
      <c r="D2" s="165"/>
      <c r="E2" s="165"/>
      <c r="F2" s="165"/>
      <c r="G2" s="48"/>
      <c r="H2" s="48"/>
      <c r="I2" s="48"/>
      <c r="J2" s="48"/>
      <c r="K2" s="48"/>
    </row>
    <row r="3" spans="1:11" ht="21" customHeight="1" x14ac:dyDescent="0.2">
      <c r="A3" s="4" t="s">
        <v>99</v>
      </c>
      <c r="B3" s="165" t="s">
        <v>168</v>
      </c>
      <c r="C3" s="165"/>
      <c r="D3" s="165"/>
      <c r="E3" s="165"/>
      <c r="F3" s="165"/>
      <c r="G3" s="48"/>
      <c r="H3" s="48"/>
      <c r="I3" s="48"/>
      <c r="J3" s="48"/>
      <c r="K3" s="48"/>
    </row>
    <row r="4" spans="1:11" ht="21" customHeight="1" x14ac:dyDescent="0.2">
      <c r="A4" s="4" t="s">
        <v>79</v>
      </c>
      <c r="B4" s="166">
        <v>43647</v>
      </c>
      <c r="C4" s="166"/>
      <c r="D4" s="166"/>
      <c r="E4" s="166"/>
      <c r="F4" s="166"/>
      <c r="G4" s="48"/>
      <c r="H4" s="48"/>
      <c r="I4" s="48"/>
      <c r="J4" s="48"/>
      <c r="K4" s="48"/>
    </row>
    <row r="5" spans="1:11" ht="21" customHeight="1" x14ac:dyDescent="0.2">
      <c r="A5" s="4" t="s">
        <v>80</v>
      </c>
      <c r="B5" s="166">
        <v>44012</v>
      </c>
      <c r="C5" s="166"/>
      <c r="D5" s="166"/>
      <c r="E5" s="166"/>
      <c r="F5" s="166"/>
      <c r="G5" s="48"/>
      <c r="H5" s="48"/>
      <c r="I5" s="48"/>
      <c r="J5" s="48"/>
      <c r="K5" s="48"/>
    </row>
    <row r="6" spans="1:11" ht="21" customHeight="1" x14ac:dyDescent="0.2">
      <c r="A6" s="4" t="s">
        <v>104</v>
      </c>
      <c r="B6" s="163" t="str">
        <f>IF(AND(Travel!B7&lt;&gt;A30,Hospitality!B7&lt;&gt;A30,'All other expenses'!B7&lt;&gt;A30,'Gifts and benefits'!B7&lt;&gt;A30),A31,IF(AND(Travel!B7=A30,Hospitality!B7=A30,'All other expenses'!B7=A30,'Gifts and benefits'!B7=A30),A33,A32))</f>
        <v>Some data and totals have not yet been checked and confirmed</v>
      </c>
      <c r="C6" s="163"/>
      <c r="D6" s="163"/>
      <c r="E6" s="163"/>
      <c r="F6" s="163"/>
      <c r="G6" s="36"/>
      <c r="H6" s="48"/>
      <c r="I6" s="48"/>
      <c r="J6" s="48"/>
      <c r="K6" s="48"/>
    </row>
    <row r="7" spans="1:11" ht="21" customHeight="1" x14ac:dyDescent="0.2">
      <c r="A7" s="4" t="s">
        <v>133</v>
      </c>
      <c r="B7" s="162" t="s">
        <v>63</v>
      </c>
      <c r="C7" s="162"/>
      <c r="D7" s="162"/>
      <c r="E7" s="162"/>
      <c r="F7" s="162"/>
      <c r="G7" s="36"/>
      <c r="H7" s="48"/>
      <c r="I7" s="48"/>
      <c r="J7" s="48"/>
      <c r="K7" s="48"/>
    </row>
    <row r="8" spans="1:11" ht="21" customHeight="1" x14ac:dyDescent="0.2">
      <c r="A8" s="4" t="s">
        <v>100</v>
      </c>
      <c r="B8" s="162" t="s">
        <v>293</v>
      </c>
      <c r="C8" s="162"/>
      <c r="D8" s="162"/>
      <c r="E8" s="162"/>
      <c r="F8" s="162"/>
      <c r="G8" s="36"/>
      <c r="H8" s="48"/>
      <c r="I8" s="48"/>
      <c r="J8" s="48"/>
      <c r="K8" s="48"/>
    </row>
    <row r="9" spans="1:11" ht="66.75" customHeight="1" x14ac:dyDescent="0.2">
      <c r="A9" s="161" t="s">
        <v>125</v>
      </c>
      <c r="B9" s="161"/>
      <c r="C9" s="161"/>
      <c r="D9" s="161"/>
      <c r="E9" s="161"/>
      <c r="F9" s="161"/>
      <c r="G9" s="36"/>
      <c r="H9" s="48"/>
      <c r="I9" s="48"/>
      <c r="J9" s="48"/>
      <c r="K9" s="48"/>
    </row>
    <row r="10" spans="1:11" s="154" customFormat="1" ht="36" customHeight="1" x14ac:dyDescent="0.2">
      <c r="A10" s="148" t="s">
        <v>48</v>
      </c>
      <c r="B10" s="149" t="s">
        <v>31</v>
      </c>
      <c r="C10" s="149" t="s">
        <v>65</v>
      </c>
      <c r="D10" s="150"/>
      <c r="E10" s="151" t="s">
        <v>47</v>
      </c>
      <c r="F10" s="152" t="s">
        <v>72</v>
      </c>
      <c r="G10" s="153"/>
      <c r="H10" s="153"/>
      <c r="I10" s="153"/>
      <c r="J10" s="153"/>
      <c r="K10" s="153"/>
    </row>
    <row r="11" spans="1:11" ht="27.75" customHeight="1" x14ac:dyDescent="0.2">
      <c r="A11" s="11" t="s">
        <v>84</v>
      </c>
      <c r="B11" s="99">
        <f>B15+B16+B17</f>
        <v>22133.59</v>
      </c>
      <c r="C11" s="107" t="str">
        <f>IF(Travel!B6="",A34,Travel!B6)</f>
        <v>Figures include GST (where applicable)</v>
      </c>
      <c r="D11" s="8"/>
      <c r="E11" s="11" t="s">
        <v>95</v>
      </c>
      <c r="F11" s="58">
        <f>'Gifts and benefits'!C25</f>
        <v>2</v>
      </c>
      <c r="G11" s="49"/>
      <c r="H11" s="49"/>
      <c r="I11" s="49"/>
      <c r="J11" s="49"/>
      <c r="K11" s="49"/>
    </row>
    <row r="12" spans="1:11" ht="27.75" customHeight="1" x14ac:dyDescent="0.2">
      <c r="A12" s="11" t="s">
        <v>12</v>
      </c>
      <c r="B12" s="99">
        <f>Hospitality!B25</f>
        <v>0</v>
      </c>
      <c r="C12" s="107" t="str">
        <f>IF(Hospitality!B6="",A34,Hospitality!B6)</f>
        <v>Figures include GST (where applicable)</v>
      </c>
      <c r="D12" s="8"/>
      <c r="E12" s="11" t="s">
        <v>96</v>
      </c>
      <c r="F12" s="58">
        <f>'Gifts and benefits'!C26</f>
        <v>2</v>
      </c>
      <c r="G12" s="49"/>
      <c r="H12" s="49"/>
      <c r="I12" s="49"/>
      <c r="J12" s="49"/>
      <c r="K12" s="49"/>
    </row>
    <row r="13" spans="1:11" ht="27.75" customHeight="1" x14ac:dyDescent="0.2">
      <c r="A13" s="11" t="s">
        <v>30</v>
      </c>
      <c r="B13" s="99">
        <f>'All other expenses'!B30</f>
        <v>276</v>
      </c>
      <c r="C13" s="107" t="str">
        <f>IF('All other expenses'!B6="",A34,'All other expenses'!B6)</f>
        <v>Figures include GST (where applicable)</v>
      </c>
      <c r="D13" s="8"/>
      <c r="E13" s="11" t="s">
        <v>97</v>
      </c>
      <c r="F13" s="58">
        <f>'Gifts and benefits'!C27</f>
        <v>0</v>
      </c>
      <c r="G13" s="48"/>
      <c r="H13" s="48"/>
      <c r="I13" s="48"/>
      <c r="J13" s="48"/>
      <c r="K13" s="48"/>
    </row>
    <row r="14" spans="1:11" ht="12.75" customHeight="1" x14ac:dyDescent="0.2">
      <c r="A14" s="10"/>
      <c r="B14" s="100"/>
      <c r="C14" s="108"/>
      <c r="D14" s="59"/>
      <c r="E14" s="8"/>
      <c r="F14" s="60"/>
      <c r="G14" s="28"/>
      <c r="H14" s="28"/>
      <c r="I14" s="28"/>
      <c r="J14" s="28"/>
      <c r="K14" s="28"/>
    </row>
    <row r="15" spans="1:11" ht="27.75" customHeight="1" x14ac:dyDescent="0.2">
      <c r="A15" s="12" t="s">
        <v>45</v>
      </c>
      <c r="B15" s="101">
        <f>Travel!B18</f>
        <v>1143</v>
      </c>
      <c r="C15" s="109" t="str">
        <f>C11</f>
        <v>Figures include GST (where applicable)</v>
      </c>
      <c r="D15" s="8"/>
      <c r="E15" s="8"/>
      <c r="F15" s="60"/>
      <c r="G15" s="48"/>
      <c r="H15" s="48"/>
      <c r="I15" s="48"/>
      <c r="J15" s="48"/>
      <c r="K15" s="48"/>
    </row>
    <row r="16" spans="1:11" ht="27.75" customHeight="1" x14ac:dyDescent="0.2">
      <c r="A16" s="12" t="s">
        <v>91</v>
      </c>
      <c r="B16" s="101">
        <f>Travel!B126</f>
        <v>16994.32</v>
      </c>
      <c r="C16" s="109" t="str">
        <f>C11</f>
        <v>Figures include GST (where applicable)</v>
      </c>
      <c r="D16" s="61"/>
      <c r="E16" s="8"/>
      <c r="F16" s="62"/>
      <c r="G16" s="48"/>
      <c r="H16" s="48"/>
      <c r="I16" s="48"/>
      <c r="J16" s="48"/>
      <c r="K16" s="48"/>
    </row>
    <row r="17" spans="1:11" ht="27.75" customHeight="1" x14ac:dyDescent="0.2">
      <c r="A17" s="12" t="s">
        <v>46</v>
      </c>
      <c r="B17" s="101">
        <f>Travel!B166</f>
        <v>3996.27</v>
      </c>
      <c r="C17" s="109" t="str">
        <f>C11</f>
        <v>Figures include GST (where applicable)</v>
      </c>
      <c r="D17" s="8"/>
      <c r="E17" s="8"/>
      <c r="F17" s="62"/>
      <c r="G17" s="48"/>
      <c r="H17" s="48"/>
      <c r="I17" s="48"/>
      <c r="J17" s="48"/>
      <c r="K17" s="48"/>
    </row>
    <row r="18" spans="1:11" ht="27.75" customHeight="1" x14ac:dyDescent="0.2">
      <c r="A18" s="29"/>
      <c r="B18" s="24"/>
      <c r="C18" s="29"/>
      <c r="D18" s="7"/>
      <c r="E18" s="7"/>
      <c r="F18" s="63"/>
      <c r="G18" s="64"/>
      <c r="H18" s="64"/>
      <c r="I18" s="64"/>
      <c r="J18" s="64"/>
      <c r="K18" s="64"/>
    </row>
    <row r="19" spans="1:11" x14ac:dyDescent="0.2">
      <c r="A19" s="54" t="s">
        <v>8</v>
      </c>
      <c r="B19" s="27"/>
      <c r="C19" s="28"/>
      <c r="D19" s="29"/>
      <c r="E19" s="29"/>
      <c r="F19" s="29"/>
      <c r="G19" s="29"/>
      <c r="H19" s="29"/>
      <c r="I19" s="29"/>
      <c r="J19" s="29"/>
      <c r="K19" s="29"/>
    </row>
    <row r="20" spans="1:11" x14ac:dyDescent="0.2">
      <c r="A20" s="25" t="s">
        <v>9</v>
      </c>
      <c r="B20" s="55"/>
      <c r="C20" s="55"/>
      <c r="D20" s="28"/>
      <c r="E20" s="28"/>
      <c r="F20" s="28"/>
      <c r="G20" s="29"/>
      <c r="H20" s="29"/>
      <c r="I20" s="29"/>
      <c r="J20" s="29"/>
      <c r="K20" s="29"/>
    </row>
    <row r="21" spans="1:11" ht="12.6" customHeight="1" x14ac:dyDescent="0.2">
      <c r="A21" s="25" t="s">
        <v>66</v>
      </c>
      <c r="B21" s="55"/>
      <c r="C21" s="55"/>
      <c r="D21" s="22"/>
      <c r="E21" s="29"/>
      <c r="F21" s="29"/>
      <c r="G21" s="29"/>
      <c r="H21" s="29"/>
      <c r="I21" s="29"/>
      <c r="J21" s="29"/>
      <c r="K21" s="29"/>
    </row>
    <row r="22" spans="1:11" ht="12.6" customHeight="1" x14ac:dyDescent="0.2">
      <c r="A22" s="25" t="s">
        <v>81</v>
      </c>
      <c r="B22" s="55"/>
      <c r="C22" s="55"/>
      <c r="D22" s="22"/>
      <c r="E22" s="29"/>
      <c r="F22" s="29"/>
      <c r="G22" s="29"/>
      <c r="H22" s="29"/>
      <c r="I22" s="29"/>
      <c r="J22" s="29"/>
      <c r="K22" s="29"/>
    </row>
    <row r="23" spans="1:11" ht="12.6" customHeight="1" x14ac:dyDescent="0.2">
      <c r="A23" s="25" t="s">
        <v>101</v>
      </c>
      <c r="B23" s="55"/>
      <c r="C23" s="55"/>
      <c r="D23" s="22"/>
      <c r="E23" s="29"/>
      <c r="F23" s="29"/>
      <c r="G23" s="29"/>
      <c r="H23" s="29"/>
      <c r="I23" s="29"/>
      <c r="J23" s="29"/>
      <c r="K23" s="29"/>
    </row>
    <row r="24" spans="1:11" x14ac:dyDescent="0.2">
      <c r="A24" s="42"/>
      <c r="B24" s="29"/>
      <c r="C24" s="29"/>
      <c r="D24" s="29"/>
      <c r="E24" s="29"/>
      <c r="F24" s="48"/>
      <c r="G24" s="48"/>
      <c r="H24" s="48"/>
      <c r="I24" s="48"/>
      <c r="J24" s="48"/>
      <c r="K24" s="48"/>
    </row>
    <row r="25" spans="1:11" hidden="1" x14ac:dyDescent="0.2">
      <c r="A25" s="15" t="s">
        <v>141</v>
      </c>
      <c r="B25" s="16"/>
      <c r="C25" s="16"/>
      <c r="D25" s="16"/>
      <c r="E25" s="16"/>
      <c r="F25" s="16"/>
      <c r="G25" s="48"/>
      <c r="H25" s="48"/>
      <c r="I25" s="48"/>
      <c r="J25" s="48"/>
      <c r="K25" s="48"/>
    </row>
    <row r="26" spans="1:11" ht="12.75" hidden="1" customHeight="1" x14ac:dyDescent="0.2">
      <c r="A26" s="14" t="s">
        <v>157</v>
      </c>
      <c r="B26" s="6"/>
      <c r="C26" s="6"/>
      <c r="D26" s="14"/>
      <c r="E26" s="14"/>
      <c r="F26" s="14"/>
      <c r="G26" s="48"/>
      <c r="H26" s="48"/>
      <c r="I26" s="48"/>
      <c r="J26" s="48"/>
      <c r="K26" s="48"/>
    </row>
    <row r="27" spans="1:11" hidden="1" x14ac:dyDescent="0.2">
      <c r="A27" s="13" t="s">
        <v>64</v>
      </c>
      <c r="B27" s="13"/>
      <c r="C27" s="13"/>
      <c r="D27" s="13"/>
      <c r="E27" s="13"/>
      <c r="F27" s="13"/>
      <c r="G27" s="48"/>
      <c r="H27" s="48"/>
      <c r="I27" s="48"/>
      <c r="J27" s="48"/>
      <c r="K27" s="48"/>
    </row>
    <row r="28" spans="1:11" hidden="1" x14ac:dyDescent="0.2">
      <c r="A28" s="13" t="s">
        <v>28</v>
      </c>
      <c r="B28" s="13"/>
      <c r="C28" s="13"/>
      <c r="D28" s="13"/>
      <c r="E28" s="13"/>
      <c r="F28" s="13"/>
      <c r="G28" s="48"/>
      <c r="H28" s="48"/>
      <c r="I28" s="48"/>
      <c r="J28" s="48"/>
      <c r="K28" s="48"/>
    </row>
    <row r="29" spans="1:11" hidden="1" x14ac:dyDescent="0.2">
      <c r="A29" s="14" t="s">
        <v>115</v>
      </c>
      <c r="B29" s="14"/>
      <c r="C29" s="14"/>
      <c r="D29" s="14"/>
      <c r="E29" s="14"/>
      <c r="F29" s="14"/>
      <c r="G29" s="48"/>
      <c r="H29" s="48"/>
      <c r="I29" s="48"/>
      <c r="J29" s="48"/>
      <c r="K29" s="48"/>
    </row>
    <row r="30" spans="1:11" hidden="1" x14ac:dyDescent="0.2">
      <c r="A30" s="14" t="s">
        <v>116</v>
      </c>
      <c r="B30" s="14"/>
      <c r="C30" s="14"/>
      <c r="D30" s="14"/>
      <c r="E30" s="14"/>
      <c r="F30" s="14"/>
      <c r="G30" s="48"/>
      <c r="H30" s="48"/>
      <c r="I30" s="48"/>
      <c r="J30" s="48"/>
      <c r="K30" s="48"/>
    </row>
    <row r="31" spans="1:11" hidden="1" x14ac:dyDescent="0.2">
      <c r="A31" s="13" t="s">
        <v>106</v>
      </c>
      <c r="B31" s="13"/>
      <c r="C31" s="13"/>
      <c r="D31" s="13"/>
      <c r="E31" s="13"/>
      <c r="F31" s="13"/>
      <c r="G31" s="48"/>
      <c r="H31" s="48"/>
      <c r="I31" s="48"/>
      <c r="J31" s="48"/>
      <c r="K31" s="48"/>
    </row>
    <row r="32" spans="1:11" hidden="1" x14ac:dyDescent="0.2">
      <c r="A32" s="13" t="s">
        <v>107</v>
      </c>
      <c r="B32" s="13"/>
      <c r="C32" s="13"/>
      <c r="D32" s="13"/>
      <c r="E32" s="13"/>
      <c r="F32" s="13"/>
      <c r="G32" s="48"/>
      <c r="H32" s="48"/>
      <c r="I32" s="48"/>
      <c r="J32" s="48"/>
      <c r="K32" s="48"/>
    </row>
    <row r="33" spans="1:11" hidden="1" x14ac:dyDescent="0.2">
      <c r="A33" s="13" t="s">
        <v>105</v>
      </c>
      <c r="B33" s="13"/>
      <c r="C33" s="13"/>
      <c r="D33" s="13"/>
      <c r="E33" s="13"/>
      <c r="F33" s="13"/>
      <c r="G33" s="48"/>
      <c r="H33" s="48"/>
      <c r="I33" s="48"/>
      <c r="J33" s="48"/>
      <c r="K33" s="48"/>
    </row>
    <row r="34" spans="1:11" hidden="1" x14ac:dyDescent="0.2">
      <c r="A34" s="14" t="s">
        <v>67</v>
      </c>
      <c r="B34" s="14"/>
      <c r="C34" s="14"/>
      <c r="D34" s="14"/>
      <c r="E34" s="14"/>
      <c r="F34" s="14"/>
      <c r="G34" s="48"/>
      <c r="H34" s="48"/>
      <c r="I34" s="48"/>
      <c r="J34" s="48"/>
      <c r="K34" s="48"/>
    </row>
    <row r="35" spans="1:11" hidden="1" x14ac:dyDescent="0.2">
      <c r="A35" s="14" t="s">
        <v>73</v>
      </c>
      <c r="B35" s="14"/>
      <c r="C35" s="14"/>
      <c r="D35" s="14"/>
      <c r="E35" s="14"/>
      <c r="F35" s="14"/>
      <c r="G35" s="48"/>
      <c r="H35" s="48"/>
      <c r="I35" s="48"/>
      <c r="J35" s="48"/>
      <c r="K35" s="48"/>
    </row>
    <row r="36" spans="1:11" hidden="1" x14ac:dyDescent="0.2">
      <c r="A36" s="104" t="s">
        <v>94</v>
      </c>
      <c r="B36" s="103"/>
      <c r="C36" s="103"/>
      <c r="D36" s="103"/>
      <c r="E36" s="103"/>
      <c r="F36" s="103"/>
      <c r="G36" s="48"/>
      <c r="H36" s="48"/>
      <c r="I36" s="48"/>
      <c r="J36" s="48"/>
      <c r="K36" s="48"/>
    </row>
    <row r="37" spans="1:11" hidden="1" x14ac:dyDescent="0.2">
      <c r="A37" s="104" t="s">
        <v>63</v>
      </c>
      <c r="B37" s="103"/>
      <c r="C37" s="103"/>
      <c r="D37" s="103"/>
      <c r="E37" s="103"/>
      <c r="F37" s="103"/>
      <c r="G37" s="48"/>
      <c r="H37" s="48"/>
      <c r="I37" s="48"/>
      <c r="J37" s="48"/>
      <c r="K37" s="48"/>
    </row>
    <row r="38" spans="1:11" hidden="1" x14ac:dyDescent="0.2">
      <c r="A38" s="65" t="s">
        <v>38</v>
      </c>
      <c r="B38" s="5"/>
      <c r="C38" s="5"/>
      <c r="D38" s="5"/>
      <c r="E38" s="5"/>
      <c r="F38" s="5"/>
      <c r="G38" s="48"/>
      <c r="H38" s="48"/>
      <c r="I38" s="48"/>
      <c r="J38" s="48"/>
      <c r="K38" s="48"/>
    </row>
    <row r="39" spans="1:11" hidden="1" x14ac:dyDescent="0.2">
      <c r="A39" s="66" t="s">
        <v>39</v>
      </c>
      <c r="B39" s="5"/>
      <c r="C39" s="5"/>
      <c r="D39" s="5"/>
      <c r="E39" s="5"/>
      <c r="F39" s="5"/>
      <c r="G39" s="48"/>
      <c r="H39" s="48"/>
      <c r="I39" s="48"/>
      <c r="J39" s="48"/>
      <c r="K39" s="48"/>
    </row>
    <row r="40" spans="1:11" hidden="1" x14ac:dyDescent="0.2">
      <c r="A40" s="66" t="s">
        <v>41</v>
      </c>
      <c r="B40" s="5"/>
      <c r="C40" s="5"/>
      <c r="D40" s="5"/>
      <c r="E40" s="5"/>
      <c r="F40" s="5"/>
      <c r="G40" s="48"/>
      <c r="H40" s="48"/>
      <c r="I40" s="48"/>
      <c r="J40" s="48"/>
      <c r="K40" s="48"/>
    </row>
    <row r="41" spans="1:11" hidden="1" x14ac:dyDescent="0.2">
      <c r="A41" s="66" t="s">
        <v>40</v>
      </c>
      <c r="B41" s="5"/>
      <c r="C41" s="5"/>
      <c r="D41" s="5"/>
      <c r="E41" s="5"/>
      <c r="F41" s="5"/>
      <c r="G41" s="48"/>
      <c r="H41" s="48"/>
      <c r="I41" s="48"/>
      <c r="J41" s="48"/>
      <c r="K41" s="48"/>
    </row>
    <row r="42" spans="1:11" hidden="1" x14ac:dyDescent="0.2">
      <c r="A42" s="66" t="s">
        <v>42</v>
      </c>
      <c r="B42" s="5"/>
      <c r="C42" s="5"/>
      <c r="D42" s="5"/>
      <c r="E42" s="5"/>
      <c r="F42" s="5"/>
      <c r="G42" s="48"/>
      <c r="H42" s="48"/>
      <c r="I42" s="48"/>
      <c r="J42" s="48"/>
      <c r="K42" s="48"/>
    </row>
    <row r="43" spans="1:11" hidden="1" x14ac:dyDescent="0.2">
      <c r="A43" s="66" t="s">
        <v>43</v>
      </c>
      <c r="B43" s="5"/>
      <c r="C43" s="5"/>
      <c r="D43" s="5"/>
      <c r="E43" s="5"/>
      <c r="F43" s="5"/>
      <c r="G43" s="48"/>
      <c r="H43" s="48"/>
      <c r="I43" s="48"/>
      <c r="J43" s="48"/>
      <c r="K43" s="48"/>
    </row>
    <row r="44" spans="1:11" hidden="1" x14ac:dyDescent="0.2">
      <c r="A44" s="105" t="s">
        <v>36</v>
      </c>
      <c r="B44" s="103"/>
      <c r="C44" s="103"/>
      <c r="D44" s="103"/>
      <c r="E44" s="103"/>
      <c r="F44" s="103"/>
      <c r="G44" s="48"/>
      <c r="H44" s="48"/>
      <c r="I44" s="48"/>
      <c r="J44" s="48"/>
      <c r="K44" s="48"/>
    </row>
    <row r="45" spans="1:11" hidden="1" x14ac:dyDescent="0.2">
      <c r="A45" s="103" t="s">
        <v>34</v>
      </c>
      <c r="B45" s="103"/>
      <c r="C45" s="103"/>
      <c r="D45" s="103"/>
      <c r="E45" s="103"/>
      <c r="F45" s="103"/>
      <c r="G45" s="48"/>
      <c r="H45" s="48"/>
      <c r="I45" s="48"/>
      <c r="J45" s="48"/>
      <c r="K45" s="48"/>
    </row>
    <row r="46" spans="1:11" hidden="1" x14ac:dyDescent="0.2">
      <c r="A46" s="67">
        <v>-20000</v>
      </c>
      <c r="B46" s="5"/>
      <c r="C46" s="5"/>
      <c r="D46" s="5"/>
      <c r="E46" s="5"/>
      <c r="F46" s="5"/>
      <c r="G46" s="48"/>
      <c r="H46" s="48"/>
      <c r="I46" s="48"/>
      <c r="J46" s="48"/>
      <c r="K46" s="48"/>
    </row>
    <row r="47" spans="1:11" ht="25.5" hidden="1" x14ac:dyDescent="0.2">
      <c r="A47" s="142" t="s">
        <v>138</v>
      </c>
      <c r="B47" s="103"/>
      <c r="C47" s="103"/>
      <c r="D47" s="103"/>
      <c r="E47" s="103"/>
      <c r="F47" s="103"/>
      <c r="G47" s="48"/>
      <c r="H47" s="48"/>
      <c r="I47" s="48"/>
      <c r="J47" s="48"/>
      <c r="K47" s="48"/>
    </row>
    <row r="48" spans="1:11" ht="25.5" hidden="1" x14ac:dyDescent="0.2">
      <c r="A48" s="142" t="s">
        <v>137</v>
      </c>
      <c r="B48" s="103"/>
      <c r="C48" s="103"/>
      <c r="D48" s="103"/>
      <c r="E48" s="103"/>
      <c r="F48" s="103"/>
      <c r="G48" s="48"/>
      <c r="H48" s="48"/>
      <c r="I48" s="48"/>
      <c r="J48" s="48"/>
      <c r="K48" s="48"/>
    </row>
    <row r="49" spans="1:11" ht="25.5" hidden="1" x14ac:dyDescent="0.2">
      <c r="A49" s="143" t="s">
        <v>139</v>
      </c>
      <c r="B49" s="5"/>
      <c r="C49" s="5"/>
      <c r="D49" s="5"/>
      <c r="E49" s="5"/>
      <c r="F49" s="5"/>
      <c r="G49" s="48"/>
      <c r="H49" s="48"/>
      <c r="I49" s="48"/>
      <c r="J49" s="48"/>
      <c r="K49" s="48"/>
    </row>
    <row r="50" spans="1:11" ht="25.5" hidden="1" x14ac:dyDescent="0.2">
      <c r="A50" s="143" t="s">
        <v>113</v>
      </c>
      <c r="B50" s="5"/>
      <c r="C50" s="5"/>
      <c r="D50" s="5"/>
      <c r="E50" s="5"/>
      <c r="F50" s="5"/>
      <c r="G50" s="48"/>
      <c r="H50" s="48"/>
      <c r="I50" s="48"/>
      <c r="J50" s="48"/>
      <c r="K50" s="48"/>
    </row>
    <row r="51" spans="1:11" ht="38.25" hidden="1" x14ac:dyDescent="0.2">
      <c r="A51" s="143" t="s">
        <v>114</v>
      </c>
      <c r="B51" s="133"/>
      <c r="C51" s="133"/>
      <c r="D51" s="141"/>
      <c r="E51" s="68"/>
      <c r="F51" s="68"/>
      <c r="G51" s="48"/>
      <c r="H51" s="48"/>
      <c r="I51" s="48"/>
      <c r="J51" s="48"/>
      <c r="K51" s="48"/>
    </row>
    <row r="52" spans="1:11" hidden="1" x14ac:dyDescent="0.2">
      <c r="A52" s="138" t="s">
        <v>117</v>
      </c>
      <c r="B52" s="139"/>
      <c r="C52" s="139"/>
      <c r="D52" s="132"/>
      <c r="E52" s="69"/>
      <c r="F52" s="69" t="b">
        <v>1</v>
      </c>
      <c r="G52" s="48"/>
      <c r="H52" s="48"/>
      <c r="I52" s="48"/>
      <c r="J52" s="48"/>
      <c r="K52" s="48"/>
    </row>
    <row r="53" spans="1:11" hidden="1" x14ac:dyDescent="0.2">
      <c r="A53" s="140" t="s">
        <v>140</v>
      </c>
      <c r="B53" s="138"/>
      <c r="C53" s="138"/>
      <c r="D53" s="138"/>
      <c r="E53" s="69"/>
      <c r="F53" s="69" t="b">
        <v>0</v>
      </c>
      <c r="G53" s="48"/>
      <c r="H53" s="48"/>
      <c r="I53" s="48"/>
      <c r="J53" s="48"/>
      <c r="K53" s="48"/>
    </row>
    <row r="54" spans="1:11" hidden="1" x14ac:dyDescent="0.2">
      <c r="A54" s="144"/>
      <c r="B54" s="134">
        <f>COUNT(Travel!B12:B17)</f>
        <v>2</v>
      </c>
      <c r="C54" s="134"/>
      <c r="D54" s="134">
        <f>COUNTIF(Travel!D12:D17,"*")</f>
        <v>2</v>
      </c>
      <c r="E54" s="135"/>
      <c r="F54" s="135" t="b">
        <f>MIN(B54,D54)=MAX(B54,D54)</f>
        <v>1</v>
      </c>
      <c r="G54" s="48"/>
      <c r="H54" s="48"/>
      <c r="I54" s="48"/>
      <c r="J54" s="48"/>
      <c r="K54" s="48"/>
    </row>
    <row r="55" spans="1:11" hidden="1" x14ac:dyDescent="0.2">
      <c r="A55" s="144" t="s">
        <v>111</v>
      </c>
      <c r="B55" s="134">
        <f>COUNT(Travel!B22:B125)</f>
        <v>101</v>
      </c>
      <c r="C55" s="134"/>
      <c r="D55" s="134">
        <f>COUNTIF(Travel!D22:D125,"*")</f>
        <v>101</v>
      </c>
      <c r="E55" s="135"/>
      <c r="F55" s="135" t="b">
        <f>MIN(B55,D55)=MAX(B55,D55)</f>
        <v>1</v>
      </c>
    </row>
    <row r="56" spans="1:11" hidden="1" x14ac:dyDescent="0.2">
      <c r="A56" s="145"/>
      <c r="B56" s="134">
        <f>COUNT(Travel!B130:B165)</f>
        <v>33</v>
      </c>
      <c r="C56" s="134"/>
      <c r="D56" s="134">
        <f>COUNTIF(Travel!D130:D165,"*")</f>
        <v>33</v>
      </c>
      <c r="E56" s="135"/>
      <c r="F56" s="135" t="b">
        <f>MIN(B56,D56)=MAX(B56,D56)</f>
        <v>1</v>
      </c>
    </row>
    <row r="57" spans="1:11" hidden="1" x14ac:dyDescent="0.2">
      <c r="A57" s="146" t="s">
        <v>109</v>
      </c>
      <c r="B57" s="136">
        <f>COUNT(Hospitality!B11:B24)</f>
        <v>0</v>
      </c>
      <c r="C57" s="136"/>
      <c r="D57" s="136">
        <f>COUNTIF(Hospitality!D11:D24,"*")</f>
        <v>0</v>
      </c>
      <c r="E57" s="137"/>
      <c r="F57" s="137" t="b">
        <f>MIN(B57,D57)=MAX(B57,D57)</f>
        <v>1</v>
      </c>
    </row>
    <row r="58" spans="1:11" hidden="1" x14ac:dyDescent="0.2">
      <c r="A58" s="147" t="s">
        <v>110</v>
      </c>
      <c r="B58" s="135">
        <f>COUNT('All other expenses'!B11:B29)</f>
        <v>2</v>
      </c>
      <c r="C58" s="135"/>
      <c r="D58" s="135">
        <f>COUNTIF('All other expenses'!D11:D29,"*")</f>
        <v>3</v>
      </c>
      <c r="E58" s="135"/>
      <c r="F58" s="135" t="b">
        <f>MIN(B58,D58)=MAX(B58,D58)</f>
        <v>0</v>
      </c>
    </row>
    <row r="59" spans="1:11" hidden="1" x14ac:dyDescent="0.2">
      <c r="A59" s="146" t="s">
        <v>108</v>
      </c>
      <c r="B59" s="136">
        <f>COUNTIF('Gifts and benefits'!B11:B24,"*")</f>
        <v>2</v>
      </c>
      <c r="C59" s="136">
        <f>COUNTIF('Gifts and benefits'!C11:C24,"*")</f>
        <v>2</v>
      </c>
      <c r="D59" s="136"/>
      <c r="E59" s="136">
        <f>COUNTA('Gifts and benefits'!E11:E24)</f>
        <v>2</v>
      </c>
      <c r="F59" s="137" t="b">
        <f>MIN(B59,C59,E59)=MAX(B59,C59,E59)</f>
        <v>1</v>
      </c>
    </row>
    <row r="60" spans="1:11" x14ac:dyDescent="0.2"/>
    <row r="61" spans="1:11" hidden="1" x14ac:dyDescent="0.2"/>
    <row r="62" spans="1:11" hidden="1" x14ac:dyDescent="0.2"/>
    <row r="63" spans="1:11" hidden="1" x14ac:dyDescent="0.2"/>
    <row r="64" spans="1:11"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sheetData>
  <sheetProtection sheet="1" formatCells="0" insertRows="0" deleteRows="0"/>
  <mergeCells count="9">
    <mergeCell ref="A9:F9"/>
    <mergeCell ref="B7:F7"/>
    <mergeCell ref="B6:F6"/>
    <mergeCell ref="A1:F1"/>
    <mergeCell ref="B2:F2"/>
    <mergeCell ref="B3:F3"/>
    <mergeCell ref="B4:F4"/>
    <mergeCell ref="B5:F5"/>
    <mergeCell ref="B8:F8"/>
  </mergeCells>
  <dataValidations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dataValidation allowBlank="1" showInputMessage="1" showErrorMessage="1" prompt="Headings on following tabs will pre populate with what you enter here" sqref="B2:F2"/>
    <dataValidation allowBlank="1" showInputMessage="1" showErrorMessage="1" prompt="Headings on following tabs will pre populate with what you enter here_x000a__x000a_Create a new workbook for a new Chief Executive" sqref="B3:F3"/>
    <dataValidation allowBlank="1" showInputMessage="1" showErrorMessage="1" prompt="Headings on following tabs will pre populate with what you enter here_x000a__x000a_Update if a shorter or different period is covered" sqref="B4:F5"/>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M463"/>
  <sheetViews>
    <sheetView topLeftCell="A156" zoomScaleNormal="100" workbookViewId="0">
      <selection activeCell="C126" sqref="C126"/>
    </sheetView>
  </sheetViews>
  <sheetFormatPr defaultColWidth="0" defaultRowHeight="12.75" zeroHeight="1" x14ac:dyDescent="0.2"/>
  <cols>
    <col min="1" max="1" width="35.7109375" style="17" customWidth="1"/>
    <col min="2" max="2" width="14.28515625" style="17" customWidth="1"/>
    <col min="3" max="3" width="71.42578125" style="17" customWidth="1"/>
    <col min="4" max="4" width="50" style="17" customWidth="1"/>
    <col min="5" max="5" width="21.42578125" style="17" customWidth="1"/>
    <col min="6" max="6" width="37.5703125" style="17" customWidth="1"/>
    <col min="7" max="9" width="9.140625" style="17" hidden="1" customWidth="1"/>
    <col min="10" max="13" width="0" style="17" hidden="1" customWidth="1"/>
    <col min="14" max="16384" width="9.140625" style="17" hidden="1"/>
  </cols>
  <sheetData>
    <row r="1" spans="1:6" ht="26.25" customHeight="1" x14ac:dyDescent="0.2">
      <c r="A1" s="164" t="s">
        <v>6</v>
      </c>
      <c r="B1" s="164"/>
      <c r="C1" s="164"/>
      <c r="D1" s="164"/>
      <c r="E1" s="164"/>
      <c r="F1" s="48"/>
    </row>
    <row r="2" spans="1:6" ht="21" customHeight="1" x14ac:dyDescent="0.2">
      <c r="A2" s="4" t="s">
        <v>2</v>
      </c>
      <c r="B2" s="167" t="str">
        <f>'Summary and sign-off'!B2:F2</f>
        <v>Nelson Marlborough Health Board</v>
      </c>
      <c r="C2" s="167"/>
      <c r="D2" s="167"/>
      <c r="E2" s="167"/>
      <c r="F2" s="48"/>
    </row>
    <row r="3" spans="1:6" ht="21" customHeight="1" x14ac:dyDescent="0.2">
      <c r="A3" s="4" t="s">
        <v>3</v>
      </c>
      <c r="B3" s="167" t="str">
        <f>'Summary and sign-off'!B3:F3</f>
        <v>Peter Bramley</v>
      </c>
      <c r="C3" s="167"/>
      <c r="D3" s="167"/>
      <c r="E3" s="167"/>
      <c r="F3" s="48"/>
    </row>
    <row r="4" spans="1:6" ht="21" customHeight="1" x14ac:dyDescent="0.2">
      <c r="A4" s="4" t="s">
        <v>77</v>
      </c>
      <c r="B4" s="167">
        <f>'Summary and sign-off'!B4:F4</f>
        <v>43647</v>
      </c>
      <c r="C4" s="167"/>
      <c r="D4" s="167"/>
      <c r="E4" s="167"/>
      <c r="F4" s="48"/>
    </row>
    <row r="5" spans="1:6" ht="21" customHeight="1" x14ac:dyDescent="0.2">
      <c r="A5" s="4" t="s">
        <v>78</v>
      </c>
      <c r="B5" s="167">
        <f>'Summary and sign-off'!B5:F5</f>
        <v>44012</v>
      </c>
      <c r="C5" s="167"/>
      <c r="D5" s="167"/>
      <c r="E5" s="167"/>
      <c r="F5" s="48"/>
    </row>
    <row r="6" spans="1:6" ht="21" customHeight="1" x14ac:dyDescent="0.2">
      <c r="A6" s="4" t="s">
        <v>29</v>
      </c>
      <c r="B6" s="162" t="s">
        <v>64</v>
      </c>
      <c r="C6" s="162"/>
      <c r="D6" s="162"/>
      <c r="E6" s="162"/>
      <c r="F6" s="48"/>
    </row>
    <row r="7" spans="1:6" ht="21" customHeight="1" x14ac:dyDescent="0.2">
      <c r="A7" s="4" t="s">
        <v>104</v>
      </c>
      <c r="B7" s="162" t="s">
        <v>116</v>
      </c>
      <c r="C7" s="162"/>
      <c r="D7" s="162"/>
      <c r="E7" s="162"/>
      <c r="F7" s="48"/>
    </row>
    <row r="8" spans="1:6" ht="36" customHeight="1" x14ac:dyDescent="0.2">
      <c r="A8" s="170" t="s">
        <v>4</v>
      </c>
      <c r="B8" s="171"/>
      <c r="C8" s="171"/>
      <c r="D8" s="171"/>
      <c r="E8" s="171"/>
      <c r="F8" s="24"/>
    </row>
    <row r="9" spans="1:6" ht="36" customHeight="1" x14ac:dyDescent="0.2">
      <c r="A9" s="172" t="s">
        <v>142</v>
      </c>
      <c r="B9" s="173"/>
      <c r="C9" s="173"/>
      <c r="D9" s="173"/>
      <c r="E9" s="173"/>
      <c r="F9" s="24"/>
    </row>
    <row r="10" spans="1:6" ht="24.75" customHeight="1" x14ac:dyDescent="0.2">
      <c r="A10" s="169" t="s">
        <v>143</v>
      </c>
      <c r="B10" s="174"/>
      <c r="C10" s="169"/>
      <c r="D10" s="169"/>
      <c r="E10" s="169"/>
      <c r="F10" s="49"/>
    </row>
    <row r="11" spans="1:6" ht="27" customHeight="1" x14ac:dyDescent="0.2">
      <c r="A11" s="37" t="s">
        <v>49</v>
      </c>
      <c r="B11" s="37" t="s">
        <v>144</v>
      </c>
      <c r="C11" s="37" t="s">
        <v>145</v>
      </c>
      <c r="D11" s="37" t="s">
        <v>102</v>
      </c>
      <c r="E11" s="37" t="s">
        <v>76</v>
      </c>
      <c r="F11" s="50"/>
    </row>
    <row r="12" spans="1:6" s="89" customFormat="1" hidden="1" x14ac:dyDescent="0.2">
      <c r="A12" s="114"/>
      <c r="B12" s="111"/>
      <c r="C12" s="112"/>
      <c r="D12" s="112"/>
      <c r="E12" s="113"/>
      <c r="F12" s="1"/>
    </row>
    <row r="13" spans="1:6" s="89" customFormat="1" x14ac:dyDescent="0.2">
      <c r="A13" s="114"/>
      <c r="B13" s="156"/>
      <c r="C13" s="114"/>
      <c r="D13" s="112"/>
      <c r="E13" s="113"/>
      <c r="F13" s="1"/>
    </row>
    <row r="14" spans="1:6" s="89" customFormat="1" x14ac:dyDescent="0.2">
      <c r="A14" s="114">
        <v>43949</v>
      </c>
      <c r="B14" s="156">
        <v>980</v>
      </c>
      <c r="C14" s="114" t="s">
        <v>231</v>
      </c>
      <c r="D14" s="112" t="s">
        <v>275</v>
      </c>
      <c r="E14" s="113" t="s">
        <v>232</v>
      </c>
      <c r="F14" s="1"/>
    </row>
    <row r="15" spans="1:6" s="89" customFormat="1" x14ac:dyDescent="0.2">
      <c r="A15" s="114"/>
      <c r="B15" s="156">
        <v>163</v>
      </c>
      <c r="C15" s="114" t="s">
        <v>231</v>
      </c>
      <c r="D15" s="112" t="s">
        <v>276</v>
      </c>
      <c r="E15" s="113" t="s">
        <v>233</v>
      </c>
      <c r="F15" s="1"/>
    </row>
    <row r="16" spans="1:6" s="160" customFormat="1" x14ac:dyDescent="0.2"/>
    <row r="17" spans="1:6" s="89" customFormat="1" hidden="1" x14ac:dyDescent="0.2">
      <c r="A17" s="124"/>
      <c r="B17" s="125"/>
      <c r="C17" s="126"/>
      <c r="D17" s="126"/>
      <c r="E17" s="127"/>
      <c r="F17" s="1"/>
    </row>
    <row r="18" spans="1:6" ht="19.5" customHeight="1" x14ac:dyDescent="0.2">
      <c r="A18" s="128" t="s">
        <v>154</v>
      </c>
      <c r="B18" s="129">
        <f>SUM(B12:B17)</f>
        <v>1143</v>
      </c>
      <c r="C18" s="130" t="str">
        <f>IF(SUBTOTAL(3,B12:B17)=SUBTOTAL(103,B12:B17),'Summary and sign-off'!$A$47,'Summary and sign-off'!$A$48)</f>
        <v>Check - there are no hidden rows with data</v>
      </c>
      <c r="D18" s="168" t="str">
        <f>IF('Summary and sign-off'!F54='Summary and sign-off'!F53,'Summary and sign-off'!A50,'Summary and sign-off'!A49)</f>
        <v>Check - each entry provides sufficient information</v>
      </c>
      <c r="E18" s="168"/>
      <c r="F18" s="48"/>
    </row>
    <row r="19" spans="1:6" ht="10.5" customHeight="1" x14ac:dyDescent="0.2">
      <c r="A19" s="29"/>
      <c r="B19" s="24"/>
      <c r="C19" s="29"/>
      <c r="D19" s="29"/>
      <c r="E19" s="29"/>
      <c r="F19" s="29"/>
    </row>
    <row r="20" spans="1:6" ht="24.75" customHeight="1" x14ac:dyDescent="0.2">
      <c r="A20" s="169" t="s">
        <v>92</v>
      </c>
      <c r="B20" s="169"/>
      <c r="C20" s="169"/>
      <c r="D20" s="169"/>
      <c r="E20" s="169"/>
      <c r="F20" s="49"/>
    </row>
    <row r="21" spans="1:6" ht="27" customHeight="1" x14ac:dyDescent="0.2">
      <c r="A21" s="37" t="s">
        <v>49</v>
      </c>
      <c r="B21" s="37" t="s">
        <v>31</v>
      </c>
      <c r="C21" s="37" t="s">
        <v>146</v>
      </c>
      <c r="D21" s="37" t="s">
        <v>102</v>
      </c>
      <c r="E21" s="37" t="s">
        <v>76</v>
      </c>
      <c r="F21" s="50"/>
    </row>
    <row r="22" spans="1:6" s="89" customFormat="1" hidden="1" x14ac:dyDescent="0.2">
      <c r="A22" s="114"/>
      <c r="B22" s="111"/>
      <c r="C22" s="112"/>
      <c r="D22" s="112"/>
      <c r="E22" s="113"/>
      <c r="F22" s="1"/>
    </row>
    <row r="23" spans="1:6" s="89" customFormat="1" x14ac:dyDescent="0.2">
      <c r="A23" s="114">
        <v>43655</v>
      </c>
      <c r="B23" s="156">
        <v>355.02</v>
      </c>
      <c r="C23" s="114" t="s">
        <v>171</v>
      </c>
      <c r="D23" s="112" t="s">
        <v>174</v>
      </c>
      <c r="E23" s="113" t="s">
        <v>175</v>
      </c>
      <c r="F23" s="1"/>
    </row>
    <row r="24" spans="1:6" s="89" customFormat="1" x14ac:dyDescent="0.2">
      <c r="A24" s="114">
        <v>43655</v>
      </c>
      <c r="B24" s="156">
        <v>12</v>
      </c>
      <c r="C24" s="114" t="s">
        <v>171</v>
      </c>
      <c r="D24" s="112" t="s">
        <v>235</v>
      </c>
      <c r="E24" s="113" t="s">
        <v>211</v>
      </c>
      <c r="F24" s="1"/>
    </row>
    <row r="25" spans="1:6" s="89" customFormat="1" x14ac:dyDescent="0.2">
      <c r="A25" s="114">
        <v>43671</v>
      </c>
      <c r="B25" s="111">
        <v>201.36</v>
      </c>
      <c r="C25" s="112" t="s">
        <v>187</v>
      </c>
      <c r="D25" s="112" t="s">
        <v>179</v>
      </c>
      <c r="E25" s="113" t="s">
        <v>204</v>
      </c>
      <c r="F25" s="1"/>
    </row>
    <row r="26" spans="1:6" s="89" customFormat="1" x14ac:dyDescent="0.2">
      <c r="A26" s="114">
        <v>43677</v>
      </c>
      <c r="B26" s="111">
        <v>330.64</v>
      </c>
      <c r="C26" s="112" t="s">
        <v>177</v>
      </c>
      <c r="D26" s="112" t="s">
        <v>174</v>
      </c>
      <c r="E26" s="113" t="s">
        <v>175</v>
      </c>
      <c r="F26" s="1"/>
    </row>
    <row r="27" spans="1:6" s="89" customFormat="1" x14ac:dyDescent="0.2">
      <c r="A27" s="114">
        <v>43677</v>
      </c>
      <c r="B27" s="111">
        <v>17.3</v>
      </c>
      <c r="C27" s="157" t="s">
        <v>177</v>
      </c>
      <c r="D27" s="112" t="s">
        <v>243</v>
      </c>
      <c r="E27" s="113"/>
      <c r="F27" s="1"/>
    </row>
    <row r="28" spans="1:6" s="89" customFormat="1" x14ac:dyDescent="0.2">
      <c r="A28" s="114">
        <v>43677</v>
      </c>
      <c r="B28" s="111">
        <v>12</v>
      </c>
      <c r="C28" s="157" t="s">
        <v>177</v>
      </c>
      <c r="D28" s="112" t="s">
        <v>235</v>
      </c>
      <c r="E28" s="113" t="s">
        <v>211</v>
      </c>
      <c r="F28" s="1"/>
    </row>
    <row r="29" spans="1:6" s="89" customFormat="1" x14ac:dyDescent="0.2">
      <c r="A29" s="114">
        <v>43683</v>
      </c>
      <c r="B29" s="111">
        <v>621.02</v>
      </c>
      <c r="C29" s="112" t="s">
        <v>189</v>
      </c>
      <c r="D29" s="112" t="s">
        <v>174</v>
      </c>
      <c r="E29" s="113" t="s">
        <v>182</v>
      </c>
      <c r="F29" s="1"/>
    </row>
    <row r="30" spans="1:6" s="89" customFormat="1" x14ac:dyDescent="0.2">
      <c r="A30" s="114">
        <v>43683</v>
      </c>
      <c r="B30" s="111">
        <v>251.29</v>
      </c>
      <c r="C30" s="112" t="s">
        <v>180</v>
      </c>
      <c r="D30" s="112" t="s">
        <v>176</v>
      </c>
      <c r="E30" s="113" t="s">
        <v>205</v>
      </c>
      <c r="F30" s="1"/>
    </row>
    <row r="31" spans="1:6" s="89" customFormat="1" x14ac:dyDescent="0.2">
      <c r="A31" s="114">
        <v>43683</v>
      </c>
      <c r="B31" s="111">
        <v>9.8000000000000007</v>
      </c>
      <c r="C31" s="112" t="s">
        <v>180</v>
      </c>
      <c r="D31" s="112" t="s">
        <v>210</v>
      </c>
      <c r="E31" s="113" t="s">
        <v>205</v>
      </c>
      <c r="F31" s="1"/>
    </row>
    <row r="32" spans="1:6" s="89" customFormat="1" x14ac:dyDescent="0.2">
      <c r="A32" s="114">
        <v>43684</v>
      </c>
      <c r="B32" s="111">
        <v>295.64999999999998</v>
      </c>
      <c r="C32" s="112" t="s">
        <v>181</v>
      </c>
      <c r="D32" s="112" t="s">
        <v>176</v>
      </c>
      <c r="E32" s="113" t="s">
        <v>204</v>
      </c>
      <c r="F32" s="1"/>
    </row>
    <row r="33" spans="1:6" s="89" customFormat="1" x14ac:dyDescent="0.2">
      <c r="A33" s="114">
        <v>43684</v>
      </c>
      <c r="B33" s="111">
        <v>75</v>
      </c>
      <c r="C33" s="112" t="s">
        <v>181</v>
      </c>
      <c r="D33" s="112" t="s">
        <v>210</v>
      </c>
      <c r="E33" s="113" t="s">
        <v>204</v>
      </c>
      <c r="F33" s="1"/>
    </row>
    <row r="34" spans="1:6" s="89" customFormat="1" x14ac:dyDescent="0.2">
      <c r="A34" s="114">
        <v>43686</v>
      </c>
      <c r="B34" s="111">
        <v>26</v>
      </c>
      <c r="C34" s="112" t="s">
        <v>181</v>
      </c>
      <c r="D34" s="112" t="s">
        <v>210</v>
      </c>
      <c r="E34" s="113" t="s">
        <v>204</v>
      </c>
      <c r="F34" s="1"/>
    </row>
    <row r="35" spans="1:6" s="89" customFormat="1" x14ac:dyDescent="0.2">
      <c r="A35" s="114">
        <v>43686</v>
      </c>
      <c r="B35" s="111">
        <v>48</v>
      </c>
      <c r="C35" s="112" t="s">
        <v>189</v>
      </c>
      <c r="D35" s="112" t="s">
        <v>235</v>
      </c>
      <c r="E35" s="113" t="s">
        <v>211</v>
      </c>
      <c r="F35" s="1"/>
    </row>
    <row r="36" spans="1:6" s="89" customFormat="1" x14ac:dyDescent="0.2">
      <c r="A36" s="114">
        <v>43689</v>
      </c>
      <c r="B36" s="111">
        <v>286.81</v>
      </c>
      <c r="C36" s="112" t="s">
        <v>183</v>
      </c>
      <c r="D36" s="112" t="s">
        <v>174</v>
      </c>
      <c r="E36" s="113" t="s">
        <v>184</v>
      </c>
      <c r="F36" s="1"/>
    </row>
    <row r="37" spans="1:6" s="89" customFormat="1" x14ac:dyDescent="0.2">
      <c r="A37" s="114">
        <v>43689</v>
      </c>
      <c r="B37" s="111">
        <v>12</v>
      </c>
      <c r="C37" s="112" t="s">
        <v>183</v>
      </c>
      <c r="D37" s="112" t="s">
        <v>235</v>
      </c>
      <c r="E37" s="113" t="s">
        <v>211</v>
      </c>
      <c r="F37" s="1"/>
    </row>
    <row r="38" spans="1:6" s="89" customFormat="1" x14ac:dyDescent="0.2">
      <c r="A38" s="114">
        <v>43691</v>
      </c>
      <c r="B38" s="111">
        <v>381.44</v>
      </c>
      <c r="C38" s="112" t="s">
        <v>185</v>
      </c>
      <c r="D38" s="112" t="s">
        <v>174</v>
      </c>
      <c r="E38" s="113" t="s">
        <v>184</v>
      </c>
      <c r="F38" s="1"/>
    </row>
    <row r="39" spans="1:6" s="89" customFormat="1" x14ac:dyDescent="0.2">
      <c r="A39" s="114">
        <v>43691</v>
      </c>
      <c r="B39" s="111">
        <v>9</v>
      </c>
      <c r="C39" s="157" t="s">
        <v>185</v>
      </c>
      <c r="D39" s="112" t="s">
        <v>210</v>
      </c>
      <c r="E39" s="113"/>
      <c r="F39" s="1"/>
    </row>
    <row r="40" spans="1:6" s="89" customFormat="1" x14ac:dyDescent="0.2">
      <c r="A40" s="114">
        <v>43691</v>
      </c>
      <c r="B40" s="111">
        <v>12</v>
      </c>
      <c r="C40" s="157" t="s">
        <v>185</v>
      </c>
      <c r="D40" s="112" t="s">
        <v>235</v>
      </c>
      <c r="E40" s="113" t="s">
        <v>211</v>
      </c>
      <c r="F40" s="1"/>
    </row>
    <row r="41" spans="1:6" s="89" customFormat="1" x14ac:dyDescent="0.2">
      <c r="A41" s="114">
        <v>43707</v>
      </c>
      <c r="B41" s="111">
        <v>300.14999999999998</v>
      </c>
      <c r="C41" s="112" t="s">
        <v>277</v>
      </c>
      <c r="D41" s="112" t="s">
        <v>174</v>
      </c>
      <c r="E41" s="113" t="s">
        <v>175</v>
      </c>
      <c r="F41" s="1"/>
    </row>
    <row r="42" spans="1:6" s="89" customFormat="1" x14ac:dyDescent="0.2">
      <c r="A42" s="114">
        <v>43707</v>
      </c>
      <c r="B42" s="111">
        <v>12</v>
      </c>
      <c r="C42" s="157" t="s">
        <v>277</v>
      </c>
      <c r="D42" s="112" t="s">
        <v>235</v>
      </c>
      <c r="E42" s="113" t="s">
        <v>211</v>
      </c>
      <c r="F42" s="1"/>
    </row>
    <row r="43" spans="1:6" s="89" customFormat="1" x14ac:dyDescent="0.2">
      <c r="A43" s="114">
        <v>43716</v>
      </c>
      <c r="B43" s="111">
        <v>114.5</v>
      </c>
      <c r="C43" s="114" t="s">
        <v>273</v>
      </c>
      <c r="D43" s="112" t="s">
        <v>223</v>
      </c>
      <c r="E43" s="113" t="s">
        <v>211</v>
      </c>
      <c r="F43" s="1"/>
    </row>
    <row r="44" spans="1:6" s="89" customFormat="1" x14ac:dyDescent="0.2">
      <c r="A44" s="114">
        <v>43720</v>
      </c>
      <c r="B44" s="111">
        <v>356.82</v>
      </c>
      <c r="C44" s="112" t="s">
        <v>239</v>
      </c>
      <c r="D44" s="112" t="s">
        <v>174</v>
      </c>
      <c r="E44" s="113" t="s">
        <v>175</v>
      </c>
      <c r="F44" s="1"/>
    </row>
    <row r="45" spans="1:6" s="89" customFormat="1" x14ac:dyDescent="0.2">
      <c r="A45" s="114">
        <v>43720</v>
      </c>
      <c r="B45" s="111">
        <v>182.61</v>
      </c>
      <c r="C45" s="112" t="s">
        <v>239</v>
      </c>
      <c r="D45" s="112" t="s">
        <v>179</v>
      </c>
      <c r="E45" s="113" t="s">
        <v>204</v>
      </c>
      <c r="F45" s="1"/>
    </row>
    <row r="46" spans="1:6" s="89" customFormat="1" x14ac:dyDescent="0.2">
      <c r="A46" s="114">
        <v>43720</v>
      </c>
      <c r="B46" s="111">
        <v>6</v>
      </c>
      <c r="C46" s="112" t="s">
        <v>239</v>
      </c>
      <c r="D46" s="112" t="s">
        <v>235</v>
      </c>
      <c r="E46" s="113" t="s">
        <v>211</v>
      </c>
      <c r="F46" s="1"/>
    </row>
    <row r="47" spans="1:6" s="89" customFormat="1" x14ac:dyDescent="0.2">
      <c r="A47" s="114">
        <v>43721</v>
      </c>
      <c r="B47" s="111">
        <v>46</v>
      </c>
      <c r="C47" s="112" t="s">
        <v>239</v>
      </c>
      <c r="D47" s="112" t="s">
        <v>243</v>
      </c>
      <c r="E47" s="113" t="s">
        <v>204</v>
      </c>
      <c r="F47" s="1"/>
    </row>
    <row r="48" spans="1:6" s="89" customFormat="1" x14ac:dyDescent="0.2">
      <c r="A48" s="114">
        <v>43726</v>
      </c>
      <c r="B48" s="111">
        <v>24</v>
      </c>
      <c r="C48" s="112" t="s">
        <v>262</v>
      </c>
      <c r="D48" s="112" t="s">
        <v>235</v>
      </c>
      <c r="E48" s="113" t="s">
        <v>211</v>
      </c>
      <c r="F48" s="1"/>
    </row>
    <row r="49" spans="1:6" s="89" customFormat="1" x14ac:dyDescent="0.2">
      <c r="A49" s="114">
        <v>43735</v>
      </c>
      <c r="B49" s="111">
        <v>12</v>
      </c>
      <c r="C49" s="112" t="s">
        <v>187</v>
      </c>
      <c r="D49" s="112" t="s">
        <v>235</v>
      </c>
      <c r="E49" s="113" t="s">
        <v>211</v>
      </c>
      <c r="F49" s="1"/>
    </row>
    <row r="50" spans="1:6" s="89" customFormat="1" x14ac:dyDescent="0.2">
      <c r="A50" s="114">
        <v>43748</v>
      </c>
      <c r="B50" s="111">
        <v>355.02</v>
      </c>
      <c r="C50" s="112" t="s">
        <v>229</v>
      </c>
      <c r="D50" s="112" t="s">
        <v>174</v>
      </c>
      <c r="E50" s="113" t="s">
        <v>175</v>
      </c>
      <c r="F50" s="1"/>
    </row>
    <row r="51" spans="1:6" s="89" customFormat="1" x14ac:dyDescent="0.2">
      <c r="A51" s="114">
        <v>43748</v>
      </c>
      <c r="B51" s="111">
        <v>12</v>
      </c>
      <c r="C51" s="112" t="s">
        <v>229</v>
      </c>
      <c r="D51" s="112" t="s">
        <v>235</v>
      </c>
      <c r="E51" s="113" t="s">
        <v>211</v>
      </c>
      <c r="F51" s="1"/>
    </row>
    <row r="52" spans="1:6" s="89" customFormat="1" x14ac:dyDescent="0.2">
      <c r="A52" s="114">
        <v>43748</v>
      </c>
      <c r="B52" s="111">
        <v>25</v>
      </c>
      <c r="C52" s="112" t="s">
        <v>229</v>
      </c>
      <c r="D52" s="112" t="s">
        <v>243</v>
      </c>
      <c r="E52" s="113" t="s">
        <v>204</v>
      </c>
      <c r="F52" s="1"/>
    </row>
    <row r="53" spans="1:6" s="89" customFormat="1" x14ac:dyDescent="0.2">
      <c r="A53" s="114">
        <v>43752</v>
      </c>
      <c r="B53" s="111">
        <v>404.64</v>
      </c>
      <c r="C53" s="112" t="s">
        <v>255</v>
      </c>
      <c r="D53" s="112" t="s">
        <v>174</v>
      </c>
      <c r="E53" s="113" t="s">
        <v>184</v>
      </c>
      <c r="F53" s="1"/>
    </row>
    <row r="54" spans="1:6" s="89" customFormat="1" x14ac:dyDescent="0.2">
      <c r="A54" s="114">
        <v>43752</v>
      </c>
      <c r="B54" s="111">
        <v>170.87</v>
      </c>
      <c r="C54" s="112" t="s">
        <v>255</v>
      </c>
      <c r="D54" s="112" t="s">
        <v>179</v>
      </c>
      <c r="E54" s="113" t="s">
        <v>208</v>
      </c>
      <c r="F54" s="1"/>
    </row>
    <row r="55" spans="1:6" s="89" customFormat="1" x14ac:dyDescent="0.2">
      <c r="A55" s="114">
        <v>43752</v>
      </c>
      <c r="B55" s="111">
        <v>10</v>
      </c>
      <c r="C55" s="112" t="s">
        <v>255</v>
      </c>
      <c r="D55" s="112" t="s">
        <v>219</v>
      </c>
      <c r="E55" s="113" t="s">
        <v>208</v>
      </c>
      <c r="F55" s="1"/>
    </row>
    <row r="56" spans="1:6" s="89" customFormat="1" x14ac:dyDescent="0.2">
      <c r="A56" s="114">
        <v>43752</v>
      </c>
      <c r="B56" s="111">
        <v>208</v>
      </c>
      <c r="C56" s="112" t="s">
        <v>257</v>
      </c>
      <c r="D56" s="112" t="s">
        <v>256</v>
      </c>
      <c r="E56" s="113" t="s">
        <v>208</v>
      </c>
      <c r="F56" s="1"/>
    </row>
    <row r="57" spans="1:6" s="89" customFormat="1" x14ac:dyDescent="0.2">
      <c r="A57" s="114">
        <v>43753</v>
      </c>
      <c r="B57" s="111">
        <v>24</v>
      </c>
      <c r="C57" s="112" t="s">
        <v>255</v>
      </c>
      <c r="D57" s="112" t="s">
        <v>264</v>
      </c>
      <c r="E57" s="113" t="s">
        <v>211</v>
      </c>
      <c r="F57" s="1"/>
    </row>
    <row r="58" spans="1:6" s="89" customFormat="1" x14ac:dyDescent="0.2">
      <c r="A58" s="114">
        <v>43752</v>
      </c>
      <c r="B58" s="111">
        <v>208.08</v>
      </c>
      <c r="C58" s="112" t="s">
        <v>261</v>
      </c>
      <c r="D58" s="112" t="s">
        <v>223</v>
      </c>
      <c r="E58" s="113" t="s">
        <v>204</v>
      </c>
      <c r="F58" s="1"/>
    </row>
    <row r="59" spans="1:6" s="89" customFormat="1" x14ac:dyDescent="0.2">
      <c r="A59" s="114">
        <v>43755</v>
      </c>
      <c r="B59" s="111">
        <v>329.63</v>
      </c>
      <c r="C59" s="112" t="s">
        <v>188</v>
      </c>
      <c r="D59" s="112" t="s">
        <v>174</v>
      </c>
      <c r="E59" s="113" t="s">
        <v>175</v>
      </c>
      <c r="F59" s="1"/>
    </row>
    <row r="60" spans="1:6" s="89" customFormat="1" x14ac:dyDescent="0.2">
      <c r="A60" s="114">
        <v>43755</v>
      </c>
      <c r="B60" s="111">
        <v>181.31</v>
      </c>
      <c r="C60" s="112" t="s">
        <v>188</v>
      </c>
      <c r="D60" s="112" t="s">
        <v>179</v>
      </c>
      <c r="E60" s="113" t="s">
        <v>204</v>
      </c>
      <c r="F60" s="1"/>
    </row>
    <row r="61" spans="1:6" s="89" customFormat="1" x14ac:dyDescent="0.2">
      <c r="A61" s="114">
        <v>43755</v>
      </c>
      <c r="B61" s="111">
        <v>21</v>
      </c>
      <c r="C61" s="112" t="s">
        <v>188</v>
      </c>
      <c r="D61" s="112" t="s">
        <v>264</v>
      </c>
      <c r="E61" s="113" t="s">
        <v>211</v>
      </c>
      <c r="F61" s="1"/>
    </row>
    <row r="62" spans="1:6" s="89" customFormat="1" x14ac:dyDescent="0.2">
      <c r="A62" s="114">
        <v>43759</v>
      </c>
      <c r="B62" s="111">
        <v>301.08</v>
      </c>
      <c r="C62" s="112" t="s">
        <v>180</v>
      </c>
      <c r="D62" s="112" t="s">
        <v>174</v>
      </c>
      <c r="E62" s="113" t="s">
        <v>191</v>
      </c>
      <c r="F62" s="1"/>
    </row>
    <row r="63" spans="1:6" s="89" customFormat="1" x14ac:dyDescent="0.2">
      <c r="A63" s="114">
        <v>43759</v>
      </c>
      <c r="B63" s="111">
        <v>237.65</v>
      </c>
      <c r="C63" s="112" t="s">
        <v>180</v>
      </c>
      <c r="D63" s="112" t="s">
        <v>179</v>
      </c>
      <c r="E63" s="113" t="s">
        <v>205</v>
      </c>
      <c r="F63" s="1"/>
    </row>
    <row r="64" spans="1:6" s="89" customFormat="1" x14ac:dyDescent="0.2">
      <c r="A64" s="114">
        <v>43759</v>
      </c>
      <c r="B64" s="111">
        <v>36</v>
      </c>
      <c r="C64" s="157" t="s">
        <v>180</v>
      </c>
      <c r="D64" s="112" t="s">
        <v>265</v>
      </c>
      <c r="E64" s="113" t="s">
        <v>211</v>
      </c>
      <c r="F64" s="1"/>
    </row>
    <row r="65" spans="1:6" s="89" customFormat="1" x14ac:dyDescent="0.2">
      <c r="A65" s="114">
        <v>43760</v>
      </c>
      <c r="B65" s="111">
        <v>122.39</v>
      </c>
      <c r="C65" s="114" t="s">
        <v>192</v>
      </c>
      <c r="D65" s="112" t="s">
        <v>179</v>
      </c>
      <c r="E65" s="113" t="s">
        <v>173</v>
      </c>
      <c r="F65" s="1"/>
    </row>
    <row r="66" spans="1:6" s="89" customFormat="1" x14ac:dyDescent="0.2">
      <c r="A66" s="114">
        <v>43762</v>
      </c>
      <c r="B66" s="111">
        <v>198.61</v>
      </c>
      <c r="C66" s="112" t="s">
        <v>187</v>
      </c>
      <c r="D66" s="112" t="s">
        <v>179</v>
      </c>
      <c r="E66" s="113" t="s">
        <v>204</v>
      </c>
      <c r="F66" s="1"/>
    </row>
    <row r="67" spans="1:6" s="89" customFormat="1" x14ac:dyDescent="0.2">
      <c r="A67" s="114">
        <v>43767</v>
      </c>
      <c r="B67" s="111">
        <v>330.04</v>
      </c>
      <c r="C67" s="112" t="s">
        <v>193</v>
      </c>
      <c r="D67" s="112" t="s">
        <v>174</v>
      </c>
      <c r="E67" s="113" t="s">
        <v>194</v>
      </c>
      <c r="F67" s="1"/>
    </row>
    <row r="68" spans="1:6" s="89" customFormat="1" x14ac:dyDescent="0.2">
      <c r="A68" s="114">
        <v>43767</v>
      </c>
      <c r="B68" s="111">
        <v>143.47999999999999</v>
      </c>
      <c r="C68" s="112" t="s">
        <v>193</v>
      </c>
      <c r="D68" s="112" t="s">
        <v>195</v>
      </c>
      <c r="E68" s="113" t="s">
        <v>204</v>
      </c>
      <c r="F68" s="1"/>
    </row>
    <row r="69" spans="1:6" s="89" customFormat="1" x14ac:dyDescent="0.2">
      <c r="A69" s="114">
        <v>43767</v>
      </c>
      <c r="B69" s="111">
        <v>63.5</v>
      </c>
      <c r="C69" s="112" t="s">
        <v>193</v>
      </c>
      <c r="D69" s="112" t="s">
        <v>243</v>
      </c>
      <c r="E69" s="113" t="s">
        <v>204</v>
      </c>
      <c r="F69" s="1"/>
    </row>
    <row r="70" spans="1:6" s="89" customFormat="1" x14ac:dyDescent="0.2">
      <c r="A70" s="114">
        <v>43768</v>
      </c>
      <c r="B70" s="111">
        <v>84</v>
      </c>
      <c r="C70" s="112" t="s">
        <v>260</v>
      </c>
      <c r="D70" s="112" t="s">
        <v>266</v>
      </c>
      <c r="E70" s="113" t="s">
        <v>211</v>
      </c>
      <c r="F70" s="1"/>
    </row>
    <row r="71" spans="1:6" s="89" customFormat="1" x14ac:dyDescent="0.2">
      <c r="A71" s="114">
        <v>43769</v>
      </c>
      <c r="B71" s="111">
        <v>387.62</v>
      </c>
      <c r="C71" s="112" t="s">
        <v>238</v>
      </c>
      <c r="D71" s="112" t="s">
        <v>174</v>
      </c>
      <c r="E71" s="113" t="s">
        <v>175</v>
      </c>
      <c r="F71" s="1"/>
    </row>
    <row r="72" spans="1:6" s="89" customFormat="1" x14ac:dyDescent="0.2">
      <c r="A72" s="114">
        <v>43769</v>
      </c>
      <c r="B72" s="111">
        <v>206.09</v>
      </c>
      <c r="C72" s="112" t="s">
        <v>238</v>
      </c>
      <c r="D72" s="112" t="s">
        <v>179</v>
      </c>
      <c r="E72" s="113" t="s">
        <v>204</v>
      </c>
      <c r="F72" s="1"/>
    </row>
    <row r="73" spans="1:6" s="89" customFormat="1" x14ac:dyDescent="0.2">
      <c r="A73" s="114">
        <v>43769</v>
      </c>
      <c r="B73" s="111">
        <v>12</v>
      </c>
      <c r="C73" s="112" t="s">
        <v>238</v>
      </c>
      <c r="D73" s="112" t="s">
        <v>235</v>
      </c>
      <c r="E73" s="113" t="s">
        <v>211</v>
      </c>
      <c r="F73" s="1"/>
    </row>
    <row r="74" spans="1:6" s="89" customFormat="1" x14ac:dyDescent="0.2">
      <c r="A74" s="114">
        <v>43775</v>
      </c>
      <c r="B74" s="111">
        <v>292.64999999999998</v>
      </c>
      <c r="C74" s="112" t="s">
        <v>239</v>
      </c>
      <c r="D74" s="112" t="s">
        <v>174</v>
      </c>
      <c r="E74" s="113" t="s">
        <v>175</v>
      </c>
      <c r="F74" s="1"/>
    </row>
    <row r="75" spans="1:6" s="89" customFormat="1" x14ac:dyDescent="0.2">
      <c r="A75" s="114">
        <v>43775</v>
      </c>
      <c r="B75" s="111">
        <v>143.47999999999999</v>
      </c>
      <c r="C75" s="112" t="s">
        <v>239</v>
      </c>
      <c r="D75" s="112" t="s">
        <v>179</v>
      </c>
      <c r="E75" s="113" t="s">
        <v>204</v>
      </c>
      <c r="F75" s="1"/>
    </row>
    <row r="76" spans="1:6" s="89" customFormat="1" x14ac:dyDescent="0.2">
      <c r="A76" s="114">
        <v>43775</v>
      </c>
      <c r="B76" s="111">
        <v>24</v>
      </c>
      <c r="C76" s="157" t="s">
        <v>239</v>
      </c>
      <c r="D76" s="112" t="s">
        <v>264</v>
      </c>
      <c r="E76" s="113" t="s">
        <v>211</v>
      </c>
      <c r="F76" s="1"/>
    </row>
    <row r="77" spans="1:6" s="89" customFormat="1" x14ac:dyDescent="0.2">
      <c r="A77" s="114">
        <v>43780</v>
      </c>
      <c r="B77" s="111">
        <v>419.36</v>
      </c>
      <c r="C77" s="112" t="s">
        <v>197</v>
      </c>
      <c r="D77" s="112" t="s">
        <v>174</v>
      </c>
      <c r="E77" s="113" t="s">
        <v>184</v>
      </c>
      <c r="F77" s="1"/>
    </row>
    <row r="78" spans="1:6" s="89" customFormat="1" x14ac:dyDescent="0.2">
      <c r="A78" s="114">
        <v>43780</v>
      </c>
      <c r="B78" s="111">
        <v>12</v>
      </c>
      <c r="C78" s="112" t="s">
        <v>197</v>
      </c>
      <c r="D78" s="112" t="s">
        <v>267</v>
      </c>
      <c r="E78" s="113" t="s">
        <v>211</v>
      </c>
      <c r="F78" s="1"/>
    </row>
    <row r="79" spans="1:6" s="89" customFormat="1" x14ac:dyDescent="0.2">
      <c r="A79" s="114">
        <v>43782</v>
      </c>
      <c r="B79" s="111">
        <v>395.04</v>
      </c>
      <c r="C79" s="112" t="s">
        <v>198</v>
      </c>
      <c r="D79" s="112" t="s">
        <v>174</v>
      </c>
      <c r="E79" s="113" t="s">
        <v>184</v>
      </c>
      <c r="F79" s="1"/>
    </row>
    <row r="80" spans="1:6" s="89" customFormat="1" x14ac:dyDescent="0.2">
      <c r="A80" s="114">
        <v>43782</v>
      </c>
      <c r="B80" s="111">
        <v>12</v>
      </c>
      <c r="C80" s="112" t="s">
        <v>198</v>
      </c>
      <c r="D80" s="112" t="s">
        <v>235</v>
      </c>
      <c r="E80" s="113" t="s">
        <v>211</v>
      </c>
      <c r="F80" s="1"/>
    </row>
    <row r="81" spans="1:6" s="89" customFormat="1" x14ac:dyDescent="0.2">
      <c r="A81" s="114">
        <v>43796</v>
      </c>
      <c r="B81" s="111">
        <v>514.25</v>
      </c>
      <c r="C81" s="112" t="s">
        <v>199</v>
      </c>
      <c r="D81" s="112" t="s">
        <v>174</v>
      </c>
      <c r="E81" s="113" t="s">
        <v>175</v>
      </c>
      <c r="F81" s="1"/>
    </row>
    <row r="82" spans="1:6" s="89" customFormat="1" x14ac:dyDescent="0.2">
      <c r="A82" s="114">
        <v>43796</v>
      </c>
      <c r="B82" s="111">
        <v>143.47999999999999</v>
      </c>
      <c r="C82" s="112" t="s">
        <v>199</v>
      </c>
      <c r="D82" s="112" t="s">
        <v>179</v>
      </c>
      <c r="E82" s="113" t="s">
        <v>204</v>
      </c>
      <c r="F82" s="1"/>
    </row>
    <row r="83" spans="1:6" s="89" customFormat="1" x14ac:dyDescent="0.2">
      <c r="A83" s="114">
        <v>43796</v>
      </c>
      <c r="B83" s="111">
        <v>21</v>
      </c>
      <c r="C83" s="112" t="s">
        <v>199</v>
      </c>
      <c r="D83" s="112" t="s">
        <v>268</v>
      </c>
      <c r="E83" s="113" t="s">
        <v>211</v>
      </c>
      <c r="F83" s="1"/>
    </row>
    <row r="84" spans="1:6" s="89" customFormat="1" x14ac:dyDescent="0.2">
      <c r="A84" s="114">
        <v>43798</v>
      </c>
      <c r="B84" s="111">
        <v>12</v>
      </c>
      <c r="C84" s="112" t="s">
        <v>187</v>
      </c>
      <c r="D84" s="112" t="s">
        <v>236</v>
      </c>
      <c r="E84" s="113" t="s">
        <v>211</v>
      </c>
      <c r="F84" s="1"/>
    </row>
    <row r="85" spans="1:6" s="89" customFormat="1" x14ac:dyDescent="0.2">
      <c r="A85" s="114">
        <v>43801</v>
      </c>
      <c r="B85" s="111">
        <v>596.69000000000005</v>
      </c>
      <c r="C85" s="112" t="s">
        <v>200</v>
      </c>
      <c r="D85" s="112" t="s">
        <v>174</v>
      </c>
      <c r="E85" s="113" t="s">
        <v>191</v>
      </c>
      <c r="F85" s="1"/>
    </row>
    <row r="86" spans="1:6" s="89" customFormat="1" x14ac:dyDescent="0.2">
      <c r="A86" s="114">
        <v>43801</v>
      </c>
      <c r="B86" s="111">
        <v>219.69</v>
      </c>
      <c r="C86" s="112" t="s">
        <v>200</v>
      </c>
      <c r="D86" s="112" t="s">
        <v>179</v>
      </c>
      <c r="E86" s="113" t="s">
        <v>205</v>
      </c>
      <c r="F86" s="1"/>
    </row>
    <row r="87" spans="1:6" s="89" customFormat="1" x14ac:dyDescent="0.2">
      <c r="A87" s="114">
        <v>43801</v>
      </c>
      <c r="B87" s="111">
        <v>16.5</v>
      </c>
      <c r="C87" s="112" t="s">
        <v>200</v>
      </c>
      <c r="D87" s="112" t="s">
        <v>223</v>
      </c>
      <c r="E87" s="113" t="s">
        <v>205</v>
      </c>
      <c r="F87" s="1"/>
    </row>
    <row r="88" spans="1:6" s="89" customFormat="1" x14ac:dyDescent="0.2">
      <c r="A88" s="114">
        <v>43801</v>
      </c>
      <c r="B88" s="111">
        <v>12</v>
      </c>
      <c r="C88" s="112" t="s">
        <v>200</v>
      </c>
      <c r="D88" s="112" t="s">
        <v>235</v>
      </c>
      <c r="E88" s="113" t="s">
        <v>211</v>
      </c>
      <c r="F88" s="1"/>
    </row>
    <row r="89" spans="1:6" s="89" customFormat="1" x14ac:dyDescent="0.2">
      <c r="A89" s="114">
        <v>43803</v>
      </c>
      <c r="B89" s="111">
        <v>353.63</v>
      </c>
      <c r="C89" s="112" t="s">
        <v>202</v>
      </c>
      <c r="D89" s="112" t="s">
        <v>174</v>
      </c>
      <c r="E89" s="113" t="s">
        <v>201</v>
      </c>
      <c r="F89" s="1"/>
    </row>
    <row r="90" spans="1:6" s="89" customFormat="1" x14ac:dyDescent="0.2">
      <c r="A90" s="114">
        <v>43803</v>
      </c>
      <c r="B90" s="111">
        <v>267.82</v>
      </c>
      <c r="C90" s="112" t="s">
        <v>202</v>
      </c>
      <c r="D90" s="112" t="s">
        <v>196</v>
      </c>
      <c r="E90" s="113" t="s">
        <v>204</v>
      </c>
      <c r="F90" s="1"/>
    </row>
    <row r="91" spans="1:6" s="89" customFormat="1" x14ac:dyDescent="0.2">
      <c r="A91" s="114">
        <v>43803</v>
      </c>
      <c r="B91" s="111">
        <v>19.600000000000001</v>
      </c>
      <c r="C91" s="112" t="s">
        <v>250</v>
      </c>
      <c r="D91" s="112" t="s">
        <v>247</v>
      </c>
      <c r="E91" s="113" t="s">
        <v>204</v>
      </c>
      <c r="F91" s="1"/>
    </row>
    <row r="92" spans="1:6" s="89" customFormat="1" x14ac:dyDescent="0.2">
      <c r="A92" s="114">
        <v>43803</v>
      </c>
      <c r="B92" s="111">
        <v>24</v>
      </c>
      <c r="C92" s="112" t="s">
        <v>202</v>
      </c>
      <c r="D92" s="112" t="s">
        <v>264</v>
      </c>
      <c r="E92" s="113" t="s">
        <v>211</v>
      </c>
      <c r="F92" s="1"/>
    </row>
    <row r="93" spans="1:6" s="89" customFormat="1" x14ac:dyDescent="0.2">
      <c r="A93" s="114">
        <v>43808</v>
      </c>
      <c r="B93" s="111">
        <v>253.92</v>
      </c>
      <c r="C93" s="112" t="s">
        <v>292</v>
      </c>
      <c r="D93" s="112" t="s">
        <v>174</v>
      </c>
      <c r="E93" s="113" t="s">
        <v>184</v>
      </c>
      <c r="F93" s="1"/>
    </row>
    <row r="94" spans="1:6" s="89" customFormat="1" x14ac:dyDescent="0.2">
      <c r="A94" s="114">
        <v>43808</v>
      </c>
      <c r="B94" s="111">
        <v>12</v>
      </c>
      <c r="C94" s="112" t="s">
        <v>292</v>
      </c>
      <c r="D94" s="112" t="s">
        <v>267</v>
      </c>
      <c r="E94" s="113" t="s">
        <v>211</v>
      </c>
      <c r="F94" s="1"/>
    </row>
    <row r="95" spans="1:6" s="89" customFormat="1" x14ac:dyDescent="0.2">
      <c r="A95" s="114">
        <v>43810</v>
      </c>
      <c r="B95" s="111">
        <v>563.54</v>
      </c>
      <c r="C95" s="112" t="s">
        <v>240</v>
      </c>
      <c r="D95" s="112" t="s">
        <v>174</v>
      </c>
      <c r="E95" s="113" t="s">
        <v>175</v>
      </c>
      <c r="F95" s="1"/>
    </row>
    <row r="96" spans="1:6" s="89" customFormat="1" x14ac:dyDescent="0.2">
      <c r="A96" s="114">
        <v>43810</v>
      </c>
      <c r="B96" s="111">
        <v>176.67</v>
      </c>
      <c r="C96" s="112" t="s">
        <v>240</v>
      </c>
      <c r="D96" s="112" t="s">
        <v>179</v>
      </c>
      <c r="E96" s="113" t="s">
        <v>204</v>
      </c>
      <c r="F96" s="1"/>
    </row>
    <row r="97" spans="1:6" s="89" customFormat="1" x14ac:dyDescent="0.2">
      <c r="A97" s="114">
        <v>43810</v>
      </c>
      <c r="B97" s="111">
        <v>11.5</v>
      </c>
      <c r="C97" s="112" t="s">
        <v>240</v>
      </c>
      <c r="D97" s="112" t="s">
        <v>223</v>
      </c>
      <c r="E97" s="113" t="s">
        <v>204</v>
      </c>
      <c r="F97" s="1"/>
    </row>
    <row r="98" spans="1:6" s="89" customFormat="1" x14ac:dyDescent="0.2">
      <c r="A98" s="114">
        <v>43810</v>
      </c>
      <c r="B98" s="111">
        <v>36</v>
      </c>
      <c r="C98" s="112" t="s">
        <v>242</v>
      </c>
      <c r="D98" s="112" t="s">
        <v>264</v>
      </c>
      <c r="E98" s="113" t="s">
        <v>211</v>
      </c>
      <c r="F98" s="1"/>
    </row>
    <row r="99" spans="1:6" s="89" customFormat="1" x14ac:dyDescent="0.2">
      <c r="A99" s="114">
        <v>43811</v>
      </c>
      <c r="B99" s="111">
        <v>251.78</v>
      </c>
      <c r="C99" s="112" t="s">
        <v>241</v>
      </c>
      <c r="D99" s="112" t="s">
        <v>174</v>
      </c>
      <c r="E99" s="113" t="s">
        <v>175</v>
      </c>
      <c r="F99" s="1"/>
    </row>
    <row r="100" spans="1:6" s="89" customFormat="1" x14ac:dyDescent="0.2">
      <c r="A100" s="114">
        <v>43811</v>
      </c>
      <c r="B100" s="111">
        <v>63</v>
      </c>
      <c r="C100" s="112" t="s">
        <v>241</v>
      </c>
      <c r="D100" s="112" t="s">
        <v>243</v>
      </c>
      <c r="E100" s="113" t="s">
        <v>204</v>
      </c>
      <c r="F100" s="1"/>
    </row>
    <row r="101" spans="1:6" s="89" customFormat="1" x14ac:dyDescent="0.2">
      <c r="A101" s="114">
        <v>43811</v>
      </c>
      <c r="B101" s="111">
        <v>47</v>
      </c>
      <c r="C101" s="112" t="s">
        <v>241</v>
      </c>
      <c r="D101" s="112" t="s">
        <v>243</v>
      </c>
      <c r="E101" s="113" t="s">
        <v>204</v>
      </c>
      <c r="F101" s="1"/>
    </row>
    <row r="102" spans="1:6" s="89" customFormat="1" x14ac:dyDescent="0.2">
      <c r="A102" s="114">
        <v>43811</v>
      </c>
      <c r="B102" s="111">
        <v>35</v>
      </c>
      <c r="C102" s="112" t="s">
        <v>241</v>
      </c>
      <c r="D102" s="112" t="s">
        <v>247</v>
      </c>
      <c r="E102" s="113" t="s">
        <v>204</v>
      </c>
      <c r="F102" s="1"/>
    </row>
    <row r="103" spans="1:6" s="89" customFormat="1" x14ac:dyDescent="0.2">
      <c r="A103" s="114">
        <v>43861</v>
      </c>
      <c r="B103" s="111">
        <v>12</v>
      </c>
      <c r="C103" s="112" t="s">
        <v>187</v>
      </c>
      <c r="D103" s="112" t="s">
        <v>234</v>
      </c>
      <c r="E103" s="113" t="s">
        <v>211</v>
      </c>
      <c r="F103" s="1"/>
    </row>
    <row r="104" spans="1:6" s="89" customFormat="1" x14ac:dyDescent="0.2">
      <c r="A104" s="114">
        <v>43865</v>
      </c>
      <c r="B104" s="111">
        <v>448.37</v>
      </c>
      <c r="C104" s="112" t="s">
        <v>289</v>
      </c>
      <c r="D104" s="112" t="s">
        <v>174</v>
      </c>
      <c r="E104" s="113" t="s">
        <v>175</v>
      </c>
      <c r="F104" s="1"/>
    </row>
    <row r="105" spans="1:6" s="89" customFormat="1" x14ac:dyDescent="0.2">
      <c r="A105" s="114">
        <v>43865</v>
      </c>
      <c r="B105" s="111">
        <v>12</v>
      </c>
      <c r="C105" s="112" t="s">
        <v>289</v>
      </c>
      <c r="D105" s="112" t="s">
        <v>235</v>
      </c>
      <c r="E105" s="113" t="s">
        <v>211</v>
      </c>
      <c r="F105" s="1"/>
    </row>
    <row r="106" spans="1:6" s="89" customFormat="1" x14ac:dyDescent="0.2">
      <c r="A106" s="114">
        <v>43871</v>
      </c>
      <c r="B106" s="111">
        <v>413.75</v>
      </c>
      <c r="C106" s="112" t="s">
        <v>237</v>
      </c>
      <c r="D106" s="112" t="s">
        <v>174</v>
      </c>
      <c r="E106" s="113" t="s">
        <v>184</v>
      </c>
      <c r="F106" s="1"/>
    </row>
    <row r="107" spans="1:6" s="89" customFormat="1" x14ac:dyDescent="0.2">
      <c r="A107" s="114">
        <v>43871</v>
      </c>
      <c r="B107" s="111">
        <v>12</v>
      </c>
      <c r="C107" s="112" t="s">
        <v>237</v>
      </c>
      <c r="D107" s="112" t="s">
        <v>235</v>
      </c>
      <c r="E107" s="113" t="s">
        <v>211</v>
      </c>
      <c r="F107" s="1"/>
    </row>
    <row r="108" spans="1:6" s="89" customFormat="1" x14ac:dyDescent="0.2">
      <c r="A108" s="114">
        <v>43873</v>
      </c>
      <c r="B108" s="111">
        <v>501.45</v>
      </c>
      <c r="C108" s="112" t="s">
        <v>228</v>
      </c>
      <c r="D108" s="112" t="s">
        <v>174</v>
      </c>
      <c r="E108" s="113" t="s">
        <v>175</v>
      </c>
      <c r="F108" s="1"/>
    </row>
    <row r="109" spans="1:6" s="89" customFormat="1" x14ac:dyDescent="0.2">
      <c r="A109" s="114">
        <v>43873</v>
      </c>
      <c r="B109" s="111">
        <v>339.13</v>
      </c>
      <c r="C109" s="112" t="s">
        <v>228</v>
      </c>
      <c r="D109" s="112" t="s">
        <v>196</v>
      </c>
      <c r="E109" s="113" t="s">
        <v>204</v>
      </c>
      <c r="F109" s="1"/>
    </row>
    <row r="110" spans="1:6" s="89" customFormat="1" x14ac:dyDescent="0.2">
      <c r="A110" s="114">
        <v>43874</v>
      </c>
      <c r="B110" s="111">
        <v>75.099999999999994</v>
      </c>
      <c r="C110" s="112" t="s">
        <v>229</v>
      </c>
      <c r="D110" s="112" t="s">
        <v>230</v>
      </c>
      <c r="E110" s="113" t="s">
        <v>204</v>
      </c>
      <c r="F110" s="1"/>
    </row>
    <row r="111" spans="1:6" s="159" customFormat="1" x14ac:dyDescent="0.2">
      <c r="A111" s="114">
        <v>43874</v>
      </c>
      <c r="B111" s="111">
        <v>72</v>
      </c>
      <c r="C111" s="112" t="s">
        <v>229</v>
      </c>
      <c r="D111" s="112" t="s">
        <v>269</v>
      </c>
      <c r="E111" s="113" t="s">
        <v>211</v>
      </c>
      <c r="F111" s="1"/>
    </row>
    <row r="112" spans="1:6" s="89" customFormat="1" x14ac:dyDescent="0.2">
      <c r="A112" s="114">
        <v>43879</v>
      </c>
      <c r="B112" s="111">
        <v>470.9</v>
      </c>
      <c r="C112" s="112" t="s">
        <v>290</v>
      </c>
      <c r="D112" s="112" t="s">
        <v>174</v>
      </c>
      <c r="E112" s="113" t="s">
        <v>191</v>
      </c>
      <c r="F112" s="1"/>
    </row>
    <row r="113" spans="1:6" s="89" customFormat="1" x14ac:dyDescent="0.2">
      <c r="A113" s="114">
        <v>43879</v>
      </c>
      <c r="B113" s="111">
        <v>231.3</v>
      </c>
      <c r="C113" s="112" t="s">
        <v>291</v>
      </c>
      <c r="D113" s="112" t="s">
        <v>179</v>
      </c>
      <c r="E113" s="113" t="s">
        <v>205</v>
      </c>
      <c r="F113" s="1"/>
    </row>
    <row r="114" spans="1:6" s="89" customFormat="1" x14ac:dyDescent="0.2">
      <c r="A114" s="114">
        <v>43879</v>
      </c>
      <c r="B114" s="111">
        <v>16</v>
      </c>
      <c r="C114" s="112" t="s">
        <v>291</v>
      </c>
      <c r="D114" s="112" t="s">
        <v>235</v>
      </c>
      <c r="E114" s="113" t="s">
        <v>211</v>
      </c>
      <c r="F114" s="1"/>
    </row>
    <row r="115" spans="1:6" s="89" customFormat="1" x14ac:dyDescent="0.2">
      <c r="A115" s="114">
        <v>43889</v>
      </c>
      <c r="B115" s="111">
        <v>12</v>
      </c>
      <c r="C115" s="112" t="s">
        <v>187</v>
      </c>
      <c r="D115" s="112" t="s">
        <v>209</v>
      </c>
      <c r="E115" s="113" t="s">
        <v>204</v>
      </c>
      <c r="F115" s="1"/>
    </row>
    <row r="116" spans="1:6" s="89" customFormat="1" x14ac:dyDescent="0.2">
      <c r="A116" s="114">
        <v>43894</v>
      </c>
      <c r="B116" s="111">
        <v>362.43</v>
      </c>
      <c r="C116" s="112" t="s">
        <v>214</v>
      </c>
      <c r="D116" s="112" t="s">
        <v>174</v>
      </c>
      <c r="E116" s="113" t="s">
        <v>201</v>
      </c>
      <c r="F116" s="1"/>
    </row>
    <row r="117" spans="1:6" s="89" customFormat="1" x14ac:dyDescent="0.2">
      <c r="A117" s="114">
        <v>43894</v>
      </c>
      <c r="B117" s="111">
        <v>20.87</v>
      </c>
      <c r="C117" s="112" t="s">
        <v>214</v>
      </c>
      <c r="D117" s="112" t="s">
        <v>264</v>
      </c>
      <c r="E117" s="113" t="s">
        <v>211</v>
      </c>
      <c r="F117" s="1"/>
    </row>
    <row r="118" spans="1:6" s="89" customFormat="1" x14ac:dyDescent="0.2">
      <c r="A118" s="114">
        <v>43898</v>
      </c>
      <c r="B118" s="111">
        <v>49.83</v>
      </c>
      <c r="C118" s="112" t="s">
        <v>221</v>
      </c>
      <c r="D118" s="112" t="s">
        <v>220</v>
      </c>
      <c r="E118" s="113" t="s">
        <v>173</v>
      </c>
      <c r="F118" s="1"/>
    </row>
    <row r="119" spans="1:6" s="89" customFormat="1" x14ac:dyDescent="0.2">
      <c r="A119" s="114">
        <v>43902</v>
      </c>
      <c r="B119" s="111">
        <v>615.48</v>
      </c>
      <c r="C119" s="112" t="s">
        <v>215</v>
      </c>
      <c r="D119" s="112" t="s">
        <v>174</v>
      </c>
      <c r="E119" s="113" t="s">
        <v>206</v>
      </c>
      <c r="F119" s="1"/>
    </row>
    <row r="120" spans="1:6" s="89" customFormat="1" x14ac:dyDescent="0.2">
      <c r="A120" s="114">
        <v>43902</v>
      </c>
      <c r="B120" s="111">
        <v>156.52000000000001</v>
      </c>
      <c r="C120" s="112" t="s">
        <v>207</v>
      </c>
      <c r="D120" s="112" t="s">
        <v>179</v>
      </c>
      <c r="E120" s="113" t="s">
        <v>208</v>
      </c>
      <c r="F120" s="1"/>
    </row>
    <row r="121" spans="1:6" s="89" customFormat="1" x14ac:dyDescent="0.2">
      <c r="A121" s="114">
        <v>43902</v>
      </c>
      <c r="B121" s="111">
        <v>20.87</v>
      </c>
      <c r="C121" s="112" t="s">
        <v>215</v>
      </c>
      <c r="D121" s="112" t="s">
        <v>235</v>
      </c>
      <c r="E121" s="113" t="s">
        <v>211</v>
      </c>
      <c r="F121" s="1"/>
    </row>
    <row r="122" spans="1:6" s="89" customFormat="1" x14ac:dyDescent="0.2">
      <c r="A122" s="114">
        <v>43903</v>
      </c>
      <c r="B122" s="111">
        <v>85.5</v>
      </c>
      <c r="C122" s="112" t="s">
        <v>207</v>
      </c>
      <c r="D122" s="112" t="s">
        <v>216</v>
      </c>
      <c r="E122" s="113" t="s">
        <v>208</v>
      </c>
      <c r="F122" s="1"/>
    </row>
    <row r="123" spans="1:6" s="89" customFormat="1" x14ac:dyDescent="0.2">
      <c r="A123" s="114">
        <v>43903</v>
      </c>
      <c r="B123" s="111">
        <v>34.799999999999997</v>
      </c>
      <c r="C123" s="112" t="s">
        <v>207</v>
      </c>
      <c r="D123" s="112" t="s">
        <v>209</v>
      </c>
      <c r="E123" s="113" t="s">
        <v>208</v>
      </c>
      <c r="F123" s="1"/>
    </row>
    <row r="124" spans="1:6" s="160" customFormat="1" x14ac:dyDescent="0.2">
      <c r="F124" s="1"/>
    </row>
    <row r="125" spans="1:6" s="89" customFormat="1" hidden="1" x14ac:dyDescent="0.2">
      <c r="A125" s="114"/>
      <c r="B125" s="111"/>
      <c r="C125" s="112"/>
      <c r="D125" s="112"/>
      <c r="E125" s="113"/>
      <c r="F125" s="1"/>
    </row>
    <row r="126" spans="1:6" ht="19.5" customHeight="1" x14ac:dyDescent="0.2">
      <c r="A126" s="128" t="s">
        <v>155</v>
      </c>
      <c r="B126" s="129">
        <f>SUM(B22:B125)</f>
        <v>16994.32</v>
      </c>
      <c r="C126" s="130" t="str">
        <f>IF(SUBTOTAL(3,B22:B125)=SUBTOTAL(103,B22:B125),'Summary and sign-off'!$A$47,'Summary and sign-off'!$A$48)</f>
        <v>Check - there are no hidden rows with data</v>
      </c>
      <c r="D126" s="168" t="str">
        <f>IF('Summary and sign-off'!F55='Summary and sign-off'!F53,'Summary and sign-off'!A50,'Summary and sign-off'!A49)</f>
        <v>Check - each entry provides sufficient information</v>
      </c>
      <c r="E126" s="168"/>
      <c r="F126" s="48"/>
    </row>
    <row r="127" spans="1:6" ht="10.5" customHeight="1" x14ac:dyDescent="0.2">
      <c r="A127" s="29"/>
      <c r="B127" s="24"/>
      <c r="C127" s="29"/>
      <c r="D127" s="29"/>
      <c r="E127" s="29"/>
      <c r="F127" s="29"/>
    </row>
    <row r="128" spans="1:6" ht="24.75" customHeight="1" x14ac:dyDescent="0.2">
      <c r="A128" s="169" t="s">
        <v>44</v>
      </c>
      <c r="B128" s="169"/>
      <c r="C128" s="169"/>
      <c r="D128" s="169"/>
      <c r="E128" s="169"/>
      <c r="F128" s="48"/>
    </row>
    <row r="129" spans="1:6" ht="27" customHeight="1" x14ac:dyDescent="0.2">
      <c r="A129" s="37" t="s">
        <v>49</v>
      </c>
      <c r="B129" s="37" t="s">
        <v>31</v>
      </c>
      <c r="C129" s="37" t="s">
        <v>147</v>
      </c>
      <c r="D129" s="37" t="s">
        <v>88</v>
      </c>
      <c r="E129" s="37" t="s">
        <v>76</v>
      </c>
      <c r="F129" s="51"/>
    </row>
    <row r="130" spans="1:6" s="89" customFormat="1" hidden="1" x14ac:dyDescent="0.2">
      <c r="A130" s="114"/>
      <c r="B130" s="111"/>
      <c r="C130" s="112"/>
      <c r="D130" s="112"/>
      <c r="E130" s="113"/>
      <c r="F130" s="1"/>
    </row>
    <row r="131" spans="1:6" s="89" customFormat="1" x14ac:dyDescent="0.2">
      <c r="A131" s="114">
        <v>43649</v>
      </c>
      <c r="B131" s="158">
        <v>106.6</v>
      </c>
      <c r="C131" s="157" t="s">
        <v>251</v>
      </c>
      <c r="D131" s="112" t="s">
        <v>230</v>
      </c>
      <c r="E131" s="113" t="s">
        <v>173</v>
      </c>
      <c r="F131" s="1"/>
    </row>
    <row r="132" spans="1:6" s="89" customFormat="1" x14ac:dyDescent="0.2">
      <c r="A132" s="114">
        <v>43650</v>
      </c>
      <c r="B132" s="158">
        <v>14.9</v>
      </c>
      <c r="C132" s="157" t="s">
        <v>251</v>
      </c>
      <c r="D132" s="112" t="s">
        <v>287</v>
      </c>
      <c r="E132" s="113" t="s">
        <v>173</v>
      </c>
      <c r="F132" s="1"/>
    </row>
    <row r="133" spans="1:6" s="89" customFormat="1" x14ac:dyDescent="0.2">
      <c r="A133" s="114">
        <v>43649</v>
      </c>
      <c r="B133" s="158">
        <v>106.6</v>
      </c>
      <c r="C133" s="157" t="s">
        <v>251</v>
      </c>
      <c r="D133" s="112" t="s">
        <v>230</v>
      </c>
      <c r="E133" s="113" t="s">
        <v>173</v>
      </c>
      <c r="F133" s="1"/>
    </row>
    <row r="134" spans="1:6" s="89" customFormat="1" x14ac:dyDescent="0.2">
      <c r="A134" s="114">
        <v>43650</v>
      </c>
      <c r="B134" s="158">
        <v>14.9</v>
      </c>
      <c r="C134" s="157" t="s">
        <v>251</v>
      </c>
      <c r="D134" s="112" t="s">
        <v>287</v>
      </c>
      <c r="E134" s="113" t="s">
        <v>173</v>
      </c>
      <c r="F134" s="1"/>
    </row>
    <row r="135" spans="1:6" s="89" customFormat="1" x14ac:dyDescent="0.2">
      <c r="A135" s="114">
        <v>43651</v>
      </c>
      <c r="B135" s="158">
        <v>17</v>
      </c>
      <c r="C135" s="157" t="s">
        <v>274</v>
      </c>
      <c r="D135" s="112" t="s">
        <v>230</v>
      </c>
      <c r="E135" s="113" t="s">
        <v>211</v>
      </c>
      <c r="F135" s="1"/>
    </row>
    <row r="136" spans="1:6" s="89" customFormat="1" x14ac:dyDescent="0.2">
      <c r="A136" s="114">
        <v>43668</v>
      </c>
      <c r="B136" s="156">
        <v>15</v>
      </c>
      <c r="C136" s="114" t="s">
        <v>270</v>
      </c>
      <c r="D136" s="112" t="s">
        <v>223</v>
      </c>
      <c r="E136" s="113" t="s">
        <v>211</v>
      </c>
      <c r="F136" s="1"/>
    </row>
    <row r="137" spans="1:6" s="89" customFormat="1" x14ac:dyDescent="0.2">
      <c r="A137" s="114">
        <v>43670</v>
      </c>
      <c r="B137" s="111">
        <v>147.41</v>
      </c>
      <c r="C137" s="114" t="s">
        <v>172</v>
      </c>
      <c r="D137" s="112" t="s">
        <v>179</v>
      </c>
      <c r="E137" s="113" t="s">
        <v>173</v>
      </c>
      <c r="F137" s="1"/>
    </row>
    <row r="138" spans="1:6" s="89" customFormat="1" x14ac:dyDescent="0.2">
      <c r="A138" s="114">
        <v>43670</v>
      </c>
      <c r="B138" s="158">
        <v>50</v>
      </c>
      <c r="C138" s="114" t="s">
        <v>172</v>
      </c>
      <c r="D138" s="112" t="s">
        <v>287</v>
      </c>
      <c r="E138" s="113" t="s">
        <v>173</v>
      </c>
      <c r="F138" s="1"/>
    </row>
    <row r="139" spans="1:6" s="89" customFormat="1" x14ac:dyDescent="0.2">
      <c r="A139" s="114">
        <v>43678</v>
      </c>
      <c r="B139" s="111">
        <v>187.82</v>
      </c>
      <c r="C139" s="114" t="s">
        <v>178</v>
      </c>
      <c r="D139" s="112" t="s">
        <v>179</v>
      </c>
      <c r="E139" s="113" t="s">
        <v>173</v>
      </c>
      <c r="F139" s="1"/>
    </row>
    <row r="140" spans="1:6" s="89" customFormat="1" x14ac:dyDescent="0.2">
      <c r="A140" s="114">
        <v>43700</v>
      </c>
      <c r="B140" s="111">
        <v>11.8</v>
      </c>
      <c r="C140" s="157" t="s">
        <v>271</v>
      </c>
      <c r="D140" s="112" t="s">
        <v>223</v>
      </c>
      <c r="E140" s="113" t="s">
        <v>211</v>
      </c>
      <c r="F140" s="1"/>
    </row>
    <row r="141" spans="1:6" s="89" customFormat="1" x14ac:dyDescent="0.2">
      <c r="A141" s="114">
        <v>43704</v>
      </c>
      <c r="B141" s="111">
        <v>172.52</v>
      </c>
      <c r="C141" s="114" t="s">
        <v>186</v>
      </c>
      <c r="D141" s="112" t="s">
        <v>179</v>
      </c>
      <c r="E141" s="113" t="s">
        <v>173</v>
      </c>
      <c r="F141" s="1"/>
    </row>
    <row r="142" spans="1:6" s="89" customFormat="1" x14ac:dyDescent="0.2">
      <c r="A142" s="114">
        <v>43705</v>
      </c>
      <c r="B142" s="111">
        <v>193</v>
      </c>
      <c r="C142" s="114" t="s">
        <v>272</v>
      </c>
      <c r="D142" s="112" t="s">
        <v>223</v>
      </c>
      <c r="E142" s="113" t="s">
        <v>211</v>
      </c>
      <c r="F142" s="1"/>
    </row>
    <row r="143" spans="1:6" s="89" customFormat="1" x14ac:dyDescent="0.2">
      <c r="A143" s="114">
        <v>43712</v>
      </c>
      <c r="B143" s="111">
        <v>278.82</v>
      </c>
      <c r="C143" s="114" t="s">
        <v>190</v>
      </c>
      <c r="D143" s="112" t="s">
        <v>179</v>
      </c>
      <c r="E143" s="113" t="s">
        <v>173</v>
      </c>
      <c r="F143" s="1"/>
    </row>
    <row r="144" spans="1:6" s="89" customFormat="1" x14ac:dyDescent="0.2">
      <c r="A144" s="114">
        <v>43712</v>
      </c>
      <c r="B144" s="111">
        <v>244.9</v>
      </c>
      <c r="C144" s="114" t="s">
        <v>190</v>
      </c>
      <c r="D144" s="112" t="s">
        <v>263</v>
      </c>
      <c r="E144" s="113" t="s">
        <v>173</v>
      </c>
      <c r="F144" s="1"/>
    </row>
    <row r="145" spans="1:6" s="89" customFormat="1" x14ac:dyDescent="0.2">
      <c r="A145" s="114">
        <v>43740</v>
      </c>
      <c r="B145" s="111">
        <v>154.4</v>
      </c>
      <c r="C145" s="112" t="s">
        <v>251</v>
      </c>
      <c r="D145" s="112" t="s">
        <v>230</v>
      </c>
      <c r="E145" s="113" t="s">
        <v>173</v>
      </c>
      <c r="F145" s="1"/>
    </row>
    <row r="146" spans="1:6" s="89" customFormat="1" x14ac:dyDescent="0.2">
      <c r="A146" s="114">
        <v>43749</v>
      </c>
      <c r="B146" s="111">
        <v>33</v>
      </c>
      <c r="C146" s="112" t="s">
        <v>252</v>
      </c>
      <c r="D146" s="112" t="s">
        <v>243</v>
      </c>
      <c r="E146" s="113" t="s">
        <v>211</v>
      </c>
      <c r="F146" s="1"/>
    </row>
    <row r="147" spans="1:6" s="89" customFormat="1" x14ac:dyDescent="0.2">
      <c r="A147" s="114">
        <v>43749</v>
      </c>
      <c r="B147" s="111">
        <v>20.6</v>
      </c>
      <c r="C147" s="112" t="s">
        <v>253</v>
      </c>
      <c r="D147" s="112" t="s">
        <v>243</v>
      </c>
      <c r="E147" s="113" t="s">
        <v>254</v>
      </c>
      <c r="F147" s="1"/>
    </row>
    <row r="148" spans="1:6" s="89" customFormat="1" x14ac:dyDescent="0.2">
      <c r="A148" s="114">
        <v>43760</v>
      </c>
      <c r="B148" s="111">
        <v>402</v>
      </c>
      <c r="C148" s="114" t="s">
        <v>258</v>
      </c>
      <c r="D148" s="112" t="s">
        <v>259</v>
      </c>
      <c r="E148" s="113" t="s">
        <v>173</v>
      </c>
      <c r="F148" s="1"/>
    </row>
    <row r="149" spans="1:6" s="89" customFormat="1" x14ac:dyDescent="0.2">
      <c r="A149" s="114">
        <v>43777</v>
      </c>
      <c r="B149" s="111">
        <v>376</v>
      </c>
      <c r="C149" s="114" t="s">
        <v>288</v>
      </c>
      <c r="D149" s="112" t="s">
        <v>196</v>
      </c>
      <c r="E149" s="113" t="s">
        <v>173</v>
      </c>
      <c r="F149" s="1"/>
    </row>
    <row r="150" spans="1:6" s="89" customFormat="1" x14ac:dyDescent="0.2">
      <c r="A150" s="114">
        <v>43794</v>
      </c>
      <c r="B150" s="111">
        <v>12.6</v>
      </c>
      <c r="C150" s="112" t="s">
        <v>244</v>
      </c>
      <c r="D150" s="112" t="s">
        <v>245</v>
      </c>
      <c r="E150" s="113" t="s">
        <v>211</v>
      </c>
      <c r="F150" s="1"/>
    </row>
    <row r="151" spans="1:6" s="89" customFormat="1" x14ac:dyDescent="0.2">
      <c r="A151" s="114">
        <v>43802</v>
      </c>
      <c r="B151" s="111">
        <v>450</v>
      </c>
      <c r="C151" s="112" t="s">
        <v>248</v>
      </c>
      <c r="D151" s="112" t="s">
        <v>249</v>
      </c>
      <c r="E151" s="113" t="s">
        <v>211</v>
      </c>
      <c r="F151" s="1"/>
    </row>
    <row r="152" spans="1:6" s="89" customFormat="1" x14ac:dyDescent="0.2">
      <c r="A152" s="114">
        <v>43803</v>
      </c>
      <c r="B152" s="111">
        <v>196.5</v>
      </c>
      <c r="C152" s="112" t="s">
        <v>246</v>
      </c>
      <c r="D152" s="112" t="s">
        <v>224</v>
      </c>
      <c r="E152" s="113" t="s">
        <v>173</v>
      </c>
      <c r="F152" s="1"/>
    </row>
    <row r="153" spans="1:6" s="89" customFormat="1" x14ac:dyDescent="0.2">
      <c r="A153" s="114">
        <v>43822</v>
      </c>
      <c r="B153" s="111">
        <v>31.9</v>
      </c>
      <c r="C153" s="112" t="s">
        <v>222</v>
      </c>
      <c r="D153" s="112" t="s">
        <v>223</v>
      </c>
      <c r="E153" s="113" t="s">
        <v>211</v>
      </c>
      <c r="F153" s="1"/>
    </row>
    <row r="154" spans="1:6" s="89" customFormat="1" x14ac:dyDescent="0.2">
      <c r="A154" s="114">
        <v>43851</v>
      </c>
      <c r="B154" s="111">
        <v>75</v>
      </c>
      <c r="C154" s="112" t="s">
        <v>225</v>
      </c>
      <c r="D154" s="112" t="s">
        <v>224</v>
      </c>
      <c r="E154" s="113" t="s">
        <v>211</v>
      </c>
      <c r="F154" s="1"/>
    </row>
    <row r="155" spans="1:6" s="89" customFormat="1" x14ac:dyDescent="0.2">
      <c r="A155" s="114">
        <v>43859</v>
      </c>
      <c r="B155" s="111">
        <v>13.8</v>
      </c>
      <c r="C155" s="112" t="s">
        <v>226</v>
      </c>
      <c r="D155" s="112" t="s">
        <v>227</v>
      </c>
      <c r="E155" s="113" t="s">
        <v>211</v>
      </c>
      <c r="F155" s="1"/>
    </row>
    <row r="156" spans="1:6" s="89" customFormat="1" x14ac:dyDescent="0.2">
      <c r="A156" s="114">
        <v>43894</v>
      </c>
      <c r="B156" s="111">
        <v>133.91</v>
      </c>
      <c r="C156" s="112" t="s">
        <v>203</v>
      </c>
      <c r="D156" s="112" t="s">
        <v>179</v>
      </c>
      <c r="E156" s="113" t="s">
        <v>173</v>
      </c>
      <c r="F156" s="1"/>
    </row>
    <row r="157" spans="1:6" s="89" customFormat="1" x14ac:dyDescent="0.2">
      <c r="A157" s="114">
        <v>43894</v>
      </c>
      <c r="B157" s="111">
        <v>132.91999999999999</v>
      </c>
      <c r="C157" s="112" t="s">
        <v>203</v>
      </c>
      <c r="D157" s="112" t="s">
        <v>213</v>
      </c>
      <c r="E157" s="113" t="s">
        <v>173</v>
      </c>
      <c r="F157" s="1"/>
    </row>
    <row r="158" spans="1:6" s="89" customFormat="1" x14ac:dyDescent="0.2">
      <c r="A158" s="114">
        <v>43913</v>
      </c>
      <c r="B158" s="111">
        <v>9.1999999999999993</v>
      </c>
      <c r="C158" s="112" t="s">
        <v>217</v>
      </c>
      <c r="D158" s="112" t="s">
        <v>243</v>
      </c>
      <c r="E158" s="113" t="s">
        <v>211</v>
      </c>
      <c r="F158" s="1"/>
    </row>
    <row r="159" spans="1:6" s="89" customFormat="1" x14ac:dyDescent="0.2">
      <c r="A159" s="114">
        <v>43920</v>
      </c>
      <c r="B159" s="111">
        <v>46.17</v>
      </c>
      <c r="C159" s="112" t="s">
        <v>218</v>
      </c>
      <c r="D159" s="112" t="s">
        <v>220</v>
      </c>
      <c r="E159" s="113" t="s">
        <v>173</v>
      </c>
      <c r="F159" s="1"/>
    </row>
    <row r="160" spans="1:6" s="89" customFormat="1" x14ac:dyDescent="0.2">
      <c r="A160" s="114">
        <v>43929</v>
      </c>
      <c r="B160" s="111">
        <v>157.75</v>
      </c>
      <c r="C160" s="112" t="s">
        <v>278</v>
      </c>
      <c r="D160" s="112" t="s">
        <v>179</v>
      </c>
      <c r="E160" s="113" t="s">
        <v>173</v>
      </c>
      <c r="F160" s="1"/>
    </row>
    <row r="161" spans="1:6" s="89" customFormat="1" x14ac:dyDescent="0.2">
      <c r="A161" s="114">
        <v>43929</v>
      </c>
      <c r="B161" s="111">
        <v>157.75</v>
      </c>
      <c r="C161" s="112" t="s">
        <v>278</v>
      </c>
      <c r="D161" s="112" t="s">
        <v>179</v>
      </c>
      <c r="E161" s="113" t="s">
        <v>173</v>
      </c>
      <c r="F161" s="1"/>
    </row>
    <row r="162" spans="1:6" s="89" customFormat="1" x14ac:dyDescent="0.2">
      <c r="A162" s="114">
        <v>43984</v>
      </c>
      <c r="B162" s="111">
        <v>13</v>
      </c>
      <c r="C162" s="112" t="s">
        <v>212</v>
      </c>
      <c r="D162" s="112" t="s">
        <v>210</v>
      </c>
      <c r="E162" s="113" t="s">
        <v>211</v>
      </c>
      <c r="F162" s="1"/>
    </row>
    <row r="163" spans="1:6" s="89" customFormat="1" x14ac:dyDescent="0.2">
      <c r="A163" s="114">
        <v>44005</v>
      </c>
      <c r="B163" s="111">
        <v>18.5</v>
      </c>
      <c r="C163" s="112" t="s">
        <v>186</v>
      </c>
      <c r="D163" s="112" t="s">
        <v>210</v>
      </c>
      <c r="E163" s="113" t="s">
        <v>211</v>
      </c>
      <c r="F163" s="1"/>
    </row>
    <row r="164" spans="1:6" s="89" customFormat="1" x14ac:dyDescent="0.2">
      <c r="A164" s="114"/>
      <c r="B164" s="111"/>
      <c r="C164" s="112"/>
      <c r="D164" s="112"/>
      <c r="E164" s="113"/>
      <c r="F164" s="1"/>
    </row>
    <row r="165" spans="1:6" s="89" customFormat="1" hidden="1" x14ac:dyDescent="0.2">
      <c r="A165" s="114"/>
      <c r="B165" s="111"/>
      <c r="C165" s="112"/>
      <c r="D165" s="112"/>
      <c r="E165" s="113"/>
      <c r="F165" s="1"/>
    </row>
    <row r="166" spans="1:6" ht="19.5" customHeight="1" x14ac:dyDescent="0.2">
      <c r="A166" s="128" t="s">
        <v>152</v>
      </c>
      <c r="B166" s="129">
        <f>SUM(B130:B165)</f>
        <v>3996.27</v>
      </c>
      <c r="C166" s="130" t="str">
        <f>IF(SUBTOTAL(3,B130:B165)=SUBTOTAL(103,B130:B165),'Summary and sign-off'!$A$47,'Summary and sign-off'!$A$48)</f>
        <v>Check - there are no hidden rows with data</v>
      </c>
      <c r="D166" s="168" t="str">
        <f>IF('Summary and sign-off'!F56='Summary and sign-off'!F53,'Summary and sign-off'!A50,'Summary and sign-off'!A49)</f>
        <v>Check - each entry provides sufficient information</v>
      </c>
      <c r="E166" s="168"/>
      <c r="F166" s="48"/>
    </row>
    <row r="167" spans="1:6" ht="10.5" customHeight="1" x14ac:dyDescent="0.2">
      <c r="A167" s="29"/>
      <c r="B167" s="97"/>
      <c r="C167" s="24"/>
      <c r="D167" s="29"/>
      <c r="E167" s="29"/>
      <c r="F167" s="29"/>
    </row>
    <row r="168" spans="1:6" ht="34.5" customHeight="1" x14ac:dyDescent="0.2">
      <c r="A168" s="52" t="s">
        <v>1</v>
      </c>
      <c r="B168" s="98">
        <f>B18+B126+B166</f>
        <v>22133.59</v>
      </c>
      <c r="C168" s="53"/>
      <c r="D168" s="53"/>
      <c r="E168" s="53"/>
      <c r="F168" s="28"/>
    </row>
    <row r="169" spans="1:6" x14ac:dyDescent="0.2">
      <c r="A169" s="29"/>
      <c r="B169" s="24"/>
      <c r="C169" s="29"/>
      <c r="D169" s="29"/>
      <c r="E169" s="29"/>
      <c r="F169" s="29"/>
    </row>
    <row r="170" spans="1:6" x14ac:dyDescent="0.2">
      <c r="A170" s="54" t="s">
        <v>8</v>
      </c>
      <c r="B170" s="27"/>
      <c r="C170" s="28"/>
      <c r="D170" s="28"/>
      <c r="E170" s="28"/>
      <c r="F170" s="29"/>
    </row>
    <row r="171" spans="1:6" ht="12.6" customHeight="1" x14ac:dyDescent="0.2">
      <c r="A171" s="25" t="s">
        <v>50</v>
      </c>
      <c r="B171" s="55"/>
      <c r="C171" s="55"/>
      <c r="D171" s="34"/>
      <c r="E171" s="34"/>
      <c r="F171" s="29"/>
    </row>
    <row r="172" spans="1:6" ht="12.95" customHeight="1" x14ac:dyDescent="0.2">
      <c r="A172" s="33" t="s">
        <v>156</v>
      </c>
      <c r="B172" s="29"/>
      <c r="C172" s="34"/>
      <c r="D172" s="29"/>
      <c r="E172" s="34"/>
      <c r="F172" s="29"/>
    </row>
    <row r="173" spans="1:6" x14ac:dyDescent="0.2">
      <c r="A173" s="33" t="s">
        <v>149</v>
      </c>
      <c r="B173" s="34"/>
      <c r="C173" s="34"/>
      <c r="D173" s="34"/>
      <c r="E173" s="56"/>
      <c r="F173" s="48"/>
    </row>
    <row r="174" spans="1:6" x14ac:dyDescent="0.2">
      <c r="A174" s="25" t="s">
        <v>157</v>
      </c>
      <c r="B174" s="27"/>
      <c r="C174" s="28"/>
      <c r="D174" s="28"/>
      <c r="E174" s="28"/>
      <c r="F174" s="29"/>
    </row>
    <row r="175" spans="1:6" ht="12.95" customHeight="1" x14ac:dyDescent="0.2">
      <c r="A175" s="33" t="s">
        <v>148</v>
      </c>
      <c r="B175" s="29"/>
      <c r="C175" s="34"/>
      <c r="D175" s="29"/>
      <c r="E175" s="34"/>
      <c r="F175" s="29"/>
    </row>
    <row r="176" spans="1:6" x14ac:dyDescent="0.2">
      <c r="A176" s="33" t="s">
        <v>153</v>
      </c>
      <c r="B176" s="34"/>
      <c r="C176" s="34"/>
      <c r="D176" s="34"/>
      <c r="E176" s="56"/>
      <c r="F176" s="48"/>
    </row>
    <row r="177" spans="1:6" x14ac:dyDescent="0.2">
      <c r="A177" s="38" t="s">
        <v>165</v>
      </c>
      <c r="B177" s="38"/>
      <c r="C177" s="38"/>
      <c r="D177" s="38"/>
      <c r="E177" s="56"/>
      <c r="F177" s="48"/>
    </row>
    <row r="178" spans="1:6" x14ac:dyDescent="0.2">
      <c r="A178" s="42"/>
      <c r="B178" s="29"/>
      <c r="C178" s="29"/>
      <c r="D178" s="29"/>
      <c r="E178" s="48"/>
      <c r="F178" s="48"/>
    </row>
    <row r="179" spans="1:6" hidden="1" x14ac:dyDescent="0.2">
      <c r="A179" s="42"/>
      <c r="B179" s="29"/>
      <c r="C179" s="29"/>
      <c r="D179" s="29"/>
      <c r="E179" s="48"/>
      <c r="F179" s="48"/>
    </row>
    <row r="180" spans="1:6" hidden="1" x14ac:dyDescent="0.2"/>
    <row r="181" spans="1:6" hidden="1" x14ac:dyDescent="0.2"/>
    <row r="182" spans="1:6" hidden="1" x14ac:dyDescent="0.2"/>
    <row r="183" spans="1:6" hidden="1" x14ac:dyDescent="0.2"/>
    <row r="184" spans="1:6" ht="12.75" hidden="1" customHeight="1" x14ac:dyDescent="0.2"/>
    <row r="185" spans="1:6" hidden="1" x14ac:dyDescent="0.2"/>
    <row r="186" spans="1:6" hidden="1" x14ac:dyDescent="0.2"/>
    <row r="187" spans="1:6" hidden="1" x14ac:dyDescent="0.2">
      <c r="A187" s="57"/>
      <c r="B187" s="48"/>
      <c r="C187" s="48"/>
      <c r="D187" s="48"/>
      <c r="E187" s="48"/>
      <c r="F187" s="48"/>
    </row>
    <row r="188" spans="1:6" hidden="1" x14ac:dyDescent="0.2">
      <c r="A188" s="57"/>
      <c r="B188" s="48"/>
      <c r="C188" s="48"/>
      <c r="D188" s="48"/>
      <c r="E188" s="48"/>
      <c r="F188" s="48"/>
    </row>
    <row r="189" spans="1:6" hidden="1" x14ac:dyDescent="0.2">
      <c r="A189" s="57"/>
      <c r="B189" s="48"/>
      <c r="C189" s="48"/>
      <c r="D189" s="48"/>
      <c r="E189" s="48"/>
      <c r="F189" s="48"/>
    </row>
    <row r="190" spans="1:6" hidden="1" x14ac:dyDescent="0.2">
      <c r="A190" s="57"/>
      <c r="B190" s="48"/>
      <c r="C190" s="48"/>
      <c r="D190" s="48"/>
      <c r="E190" s="48"/>
      <c r="F190" s="48"/>
    </row>
    <row r="191" spans="1:6" hidden="1" x14ac:dyDescent="0.2">
      <c r="A191" s="57"/>
      <c r="B191" s="48"/>
      <c r="C191" s="48"/>
      <c r="D191" s="48"/>
      <c r="E191" s="48"/>
      <c r="F191" s="48"/>
    </row>
    <row r="192" spans="1:6" hidden="1" x14ac:dyDescent="0.2"/>
    <row r="193" hidden="1" x14ac:dyDescent="0.2"/>
    <row r="194" hidden="1" x14ac:dyDescent="0.2"/>
    <row r="195" hidden="1" x14ac:dyDescent="0.2"/>
    <row r="196" hidden="1" x14ac:dyDescent="0.2"/>
    <row r="197" hidden="1" x14ac:dyDescent="0.2"/>
    <row r="198" hidden="1"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row r="212" x14ac:dyDescent="0.2"/>
    <row r="213" x14ac:dyDescent="0.2"/>
    <row r="214" x14ac:dyDescent="0.2"/>
    <row r="215" x14ac:dyDescent="0.2"/>
    <row r="216" x14ac:dyDescent="0.2"/>
    <row r="217" x14ac:dyDescent="0.2"/>
    <row r="218" x14ac:dyDescent="0.2"/>
    <row r="219" x14ac:dyDescent="0.2"/>
    <row r="220" x14ac:dyDescent="0.2"/>
    <row r="221" x14ac:dyDescent="0.2"/>
    <row r="222" x14ac:dyDescent="0.2"/>
    <row r="223" x14ac:dyDescent="0.2"/>
    <row r="224" x14ac:dyDescent="0.2"/>
    <row r="225" x14ac:dyDescent="0.2"/>
    <row r="226" x14ac:dyDescent="0.2"/>
    <row r="227" x14ac:dyDescent="0.2"/>
    <row r="228" x14ac:dyDescent="0.2"/>
    <row r="229" x14ac:dyDescent="0.2"/>
    <row r="230" x14ac:dyDescent="0.2"/>
    <row r="231" x14ac:dyDescent="0.2"/>
    <row r="232" x14ac:dyDescent="0.2"/>
    <row r="233" x14ac:dyDescent="0.2"/>
    <row r="234" x14ac:dyDescent="0.2"/>
    <row r="235" x14ac:dyDescent="0.2"/>
    <row r="236" x14ac:dyDescent="0.2"/>
    <row r="237" x14ac:dyDescent="0.2"/>
    <row r="238" x14ac:dyDescent="0.2"/>
    <row r="239" x14ac:dyDescent="0.2"/>
    <row r="240" x14ac:dyDescent="0.2"/>
    <row r="241" x14ac:dyDescent="0.2"/>
    <row r="242" x14ac:dyDescent="0.2"/>
    <row r="243" x14ac:dyDescent="0.2"/>
    <row r="244" x14ac:dyDescent="0.2"/>
    <row r="245" x14ac:dyDescent="0.2"/>
    <row r="246" x14ac:dyDescent="0.2"/>
    <row r="247" x14ac:dyDescent="0.2"/>
    <row r="248" x14ac:dyDescent="0.2"/>
    <row r="249" x14ac:dyDescent="0.2"/>
    <row r="250" x14ac:dyDescent="0.2"/>
    <row r="251" x14ac:dyDescent="0.2"/>
    <row r="252" x14ac:dyDescent="0.2"/>
    <row r="253" x14ac:dyDescent="0.2"/>
    <row r="254" x14ac:dyDescent="0.2"/>
    <row r="255" x14ac:dyDescent="0.2"/>
    <row r="256" x14ac:dyDescent="0.2"/>
    <row r="257" x14ac:dyDescent="0.2"/>
    <row r="258" x14ac:dyDescent="0.2"/>
    <row r="259" x14ac:dyDescent="0.2"/>
    <row r="260" x14ac:dyDescent="0.2"/>
    <row r="261" x14ac:dyDescent="0.2"/>
    <row r="262" x14ac:dyDescent="0.2"/>
    <row r="263" x14ac:dyDescent="0.2"/>
    <row r="264" x14ac:dyDescent="0.2"/>
    <row r="265" x14ac:dyDescent="0.2"/>
    <row r="266" x14ac:dyDescent="0.2"/>
    <row r="267" x14ac:dyDescent="0.2"/>
    <row r="268" x14ac:dyDescent="0.2"/>
    <row r="269" x14ac:dyDescent="0.2"/>
    <row r="270" x14ac:dyDescent="0.2"/>
    <row r="271" x14ac:dyDescent="0.2"/>
    <row r="272" x14ac:dyDescent="0.2"/>
    <row r="273" x14ac:dyDescent="0.2"/>
    <row r="274" x14ac:dyDescent="0.2"/>
    <row r="275" x14ac:dyDescent="0.2"/>
    <row r="276" x14ac:dyDescent="0.2"/>
    <row r="277" x14ac:dyDescent="0.2"/>
    <row r="278" x14ac:dyDescent="0.2"/>
    <row r="279" x14ac:dyDescent="0.2"/>
    <row r="280" x14ac:dyDescent="0.2"/>
    <row r="281" x14ac:dyDescent="0.2"/>
    <row r="282" x14ac:dyDescent="0.2"/>
    <row r="283" x14ac:dyDescent="0.2"/>
    <row r="284" x14ac:dyDescent="0.2"/>
    <row r="285" x14ac:dyDescent="0.2"/>
    <row r="286" x14ac:dyDescent="0.2"/>
    <row r="287" x14ac:dyDescent="0.2"/>
    <row r="288" x14ac:dyDescent="0.2"/>
    <row r="289" x14ac:dyDescent="0.2"/>
    <row r="290" x14ac:dyDescent="0.2"/>
    <row r="291" x14ac:dyDescent="0.2"/>
    <row r="292" x14ac:dyDescent="0.2"/>
    <row r="293" x14ac:dyDescent="0.2"/>
    <row r="294" x14ac:dyDescent="0.2"/>
    <row r="295" x14ac:dyDescent="0.2"/>
    <row r="296" x14ac:dyDescent="0.2"/>
    <row r="297" x14ac:dyDescent="0.2"/>
    <row r="298" x14ac:dyDescent="0.2"/>
    <row r="299" x14ac:dyDescent="0.2"/>
    <row r="300" x14ac:dyDescent="0.2"/>
    <row r="301" x14ac:dyDescent="0.2"/>
    <row r="302" x14ac:dyDescent="0.2"/>
    <row r="303" x14ac:dyDescent="0.2"/>
    <row r="304" x14ac:dyDescent="0.2"/>
    <row r="305" x14ac:dyDescent="0.2"/>
    <row r="306" x14ac:dyDescent="0.2"/>
    <row r="307" x14ac:dyDescent="0.2"/>
    <row r="308" x14ac:dyDescent="0.2"/>
    <row r="309" x14ac:dyDescent="0.2"/>
    <row r="310" x14ac:dyDescent="0.2"/>
    <row r="311" x14ac:dyDescent="0.2"/>
    <row r="312" x14ac:dyDescent="0.2"/>
    <row r="313" x14ac:dyDescent="0.2"/>
    <row r="314" x14ac:dyDescent="0.2"/>
    <row r="315" x14ac:dyDescent="0.2"/>
    <row r="316" x14ac:dyDescent="0.2"/>
    <row r="317" x14ac:dyDescent="0.2"/>
    <row r="318" x14ac:dyDescent="0.2"/>
    <row r="319" x14ac:dyDescent="0.2"/>
    <row r="320" x14ac:dyDescent="0.2"/>
    <row r="321" x14ac:dyDescent="0.2"/>
    <row r="322" x14ac:dyDescent="0.2"/>
    <row r="323" x14ac:dyDescent="0.2"/>
    <row r="324" x14ac:dyDescent="0.2"/>
    <row r="325" x14ac:dyDescent="0.2"/>
    <row r="326" x14ac:dyDescent="0.2"/>
    <row r="327" x14ac:dyDescent="0.2"/>
    <row r="328" x14ac:dyDescent="0.2"/>
    <row r="329" x14ac:dyDescent="0.2"/>
    <row r="330" x14ac:dyDescent="0.2"/>
    <row r="331" x14ac:dyDescent="0.2"/>
    <row r="332" x14ac:dyDescent="0.2"/>
    <row r="333" x14ac:dyDescent="0.2"/>
    <row r="334" x14ac:dyDescent="0.2"/>
    <row r="335" x14ac:dyDescent="0.2"/>
    <row r="336" x14ac:dyDescent="0.2"/>
    <row r="337" x14ac:dyDescent="0.2"/>
    <row r="338" x14ac:dyDescent="0.2"/>
    <row r="339" x14ac:dyDescent="0.2"/>
    <row r="340" x14ac:dyDescent="0.2"/>
    <row r="341" x14ac:dyDescent="0.2"/>
    <row r="342" x14ac:dyDescent="0.2"/>
    <row r="343" x14ac:dyDescent="0.2"/>
    <row r="344" x14ac:dyDescent="0.2"/>
    <row r="345" x14ac:dyDescent="0.2"/>
    <row r="346" x14ac:dyDescent="0.2"/>
    <row r="347" x14ac:dyDescent="0.2"/>
    <row r="348" x14ac:dyDescent="0.2"/>
    <row r="349" x14ac:dyDescent="0.2"/>
    <row r="350" x14ac:dyDescent="0.2"/>
    <row r="351" x14ac:dyDescent="0.2"/>
    <row r="352" x14ac:dyDescent="0.2"/>
    <row r="353" x14ac:dyDescent="0.2"/>
    <row r="354" x14ac:dyDescent="0.2"/>
    <row r="355" x14ac:dyDescent="0.2"/>
    <row r="356" x14ac:dyDescent="0.2"/>
    <row r="357" x14ac:dyDescent="0.2"/>
    <row r="358" x14ac:dyDescent="0.2"/>
    <row r="359" x14ac:dyDescent="0.2"/>
    <row r="360" x14ac:dyDescent="0.2"/>
    <row r="361" x14ac:dyDescent="0.2"/>
    <row r="362" x14ac:dyDescent="0.2"/>
    <row r="363" x14ac:dyDescent="0.2"/>
    <row r="364" x14ac:dyDescent="0.2"/>
    <row r="365" x14ac:dyDescent="0.2"/>
    <row r="366" x14ac:dyDescent="0.2"/>
    <row r="367" x14ac:dyDescent="0.2"/>
    <row r="368" x14ac:dyDescent="0.2"/>
    <row r="369" x14ac:dyDescent="0.2"/>
    <row r="370" x14ac:dyDescent="0.2"/>
    <row r="371" x14ac:dyDescent="0.2"/>
    <row r="372" x14ac:dyDescent="0.2"/>
    <row r="373" x14ac:dyDescent="0.2"/>
    <row r="374" x14ac:dyDescent="0.2"/>
    <row r="375" x14ac:dyDescent="0.2"/>
    <row r="376" x14ac:dyDescent="0.2"/>
    <row r="377" x14ac:dyDescent="0.2"/>
    <row r="378" x14ac:dyDescent="0.2"/>
    <row r="379" x14ac:dyDescent="0.2"/>
    <row r="380" x14ac:dyDescent="0.2"/>
    <row r="381" x14ac:dyDescent="0.2"/>
    <row r="382" x14ac:dyDescent="0.2"/>
    <row r="383" x14ac:dyDescent="0.2"/>
    <row r="384" x14ac:dyDescent="0.2"/>
    <row r="385" x14ac:dyDescent="0.2"/>
    <row r="386" x14ac:dyDescent="0.2"/>
    <row r="387" x14ac:dyDescent="0.2"/>
    <row r="388" x14ac:dyDescent="0.2"/>
    <row r="389" x14ac:dyDescent="0.2"/>
    <row r="390" x14ac:dyDescent="0.2"/>
    <row r="391" x14ac:dyDescent="0.2"/>
    <row r="392" x14ac:dyDescent="0.2"/>
    <row r="393" x14ac:dyDescent="0.2"/>
    <row r="394" x14ac:dyDescent="0.2"/>
    <row r="395" x14ac:dyDescent="0.2"/>
    <row r="396" x14ac:dyDescent="0.2"/>
    <row r="397" x14ac:dyDescent="0.2"/>
    <row r="398" x14ac:dyDescent="0.2"/>
    <row r="399" x14ac:dyDescent="0.2"/>
    <row r="400" x14ac:dyDescent="0.2"/>
    <row r="401" x14ac:dyDescent="0.2"/>
    <row r="402" x14ac:dyDescent="0.2"/>
    <row r="403" x14ac:dyDescent="0.2"/>
    <row r="404" x14ac:dyDescent="0.2"/>
    <row r="405" x14ac:dyDescent="0.2"/>
    <row r="406" x14ac:dyDescent="0.2"/>
    <row r="407" x14ac:dyDescent="0.2"/>
    <row r="408" x14ac:dyDescent="0.2"/>
    <row r="409" x14ac:dyDescent="0.2"/>
    <row r="410" x14ac:dyDescent="0.2"/>
    <row r="411" x14ac:dyDescent="0.2"/>
    <row r="412" x14ac:dyDescent="0.2"/>
    <row r="413" x14ac:dyDescent="0.2"/>
    <row r="414" x14ac:dyDescent="0.2"/>
    <row r="415" x14ac:dyDescent="0.2"/>
    <row r="416" x14ac:dyDescent="0.2"/>
    <row r="417" x14ac:dyDescent="0.2"/>
    <row r="418" x14ac:dyDescent="0.2"/>
    <row r="419" x14ac:dyDescent="0.2"/>
    <row r="420" x14ac:dyDescent="0.2"/>
    <row r="421" x14ac:dyDescent="0.2"/>
    <row r="422" x14ac:dyDescent="0.2"/>
    <row r="423" x14ac:dyDescent="0.2"/>
    <row r="424" x14ac:dyDescent="0.2"/>
    <row r="425" x14ac:dyDescent="0.2"/>
    <row r="426" x14ac:dyDescent="0.2"/>
    <row r="427" x14ac:dyDescent="0.2"/>
    <row r="428" x14ac:dyDescent="0.2"/>
    <row r="429" x14ac:dyDescent="0.2"/>
    <row r="430" x14ac:dyDescent="0.2"/>
    <row r="431" x14ac:dyDescent="0.2"/>
    <row r="432" x14ac:dyDescent="0.2"/>
    <row r="433" x14ac:dyDescent="0.2"/>
    <row r="434" x14ac:dyDescent="0.2"/>
    <row r="435" x14ac:dyDescent="0.2"/>
    <row r="436" x14ac:dyDescent="0.2"/>
    <row r="437" x14ac:dyDescent="0.2"/>
    <row r="438" x14ac:dyDescent="0.2"/>
    <row r="439" x14ac:dyDescent="0.2"/>
    <row r="440" x14ac:dyDescent="0.2"/>
    <row r="441" x14ac:dyDescent="0.2"/>
    <row r="442" x14ac:dyDescent="0.2"/>
    <row r="443" x14ac:dyDescent="0.2"/>
    <row r="444" x14ac:dyDescent="0.2"/>
    <row r="445" x14ac:dyDescent="0.2"/>
    <row r="446" x14ac:dyDescent="0.2"/>
    <row r="447" x14ac:dyDescent="0.2"/>
    <row r="448" x14ac:dyDescent="0.2"/>
    <row r="449" x14ac:dyDescent="0.2"/>
    <row r="450" x14ac:dyDescent="0.2"/>
    <row r="451" x14ac:dyDescent="0.2"/>
    <row r="452" x14ac:dyDescent="0.2"/>
    <row r="453" x14ac:dyDescent="0.2"/>
    <row r="454" x14ac:dyDescent="0.2"/>
    <row r="455" x14ac:dyDescent="0.2"/>
    <row r="456" x14ac:dyDescent="0.2"/>
    <row r="457" x14ac:dyDescent="0.2"/>
    <row r="458" x14ac:dyDescent="0.2"/>
    <row r="459" x14ac:dyDescent="0.2"/>
    <row r="460" x14ac:dyDescent="0.2"/>
    <row r="461" x14ac:dyDescent="0.2"/>
    <row r="462" x14ac:dyDescent="0.2"/>
    <row r="463" x14ac:dyDescent="0.2"/>
  </sheetData>
  <sheetProtection sheet="1" formatCells="0" formatRows="0" insertColumns="0" insertRows="0" deleteRows="0"/>
  <mergeCells count="15">
    <mergeCell ref="B7:E7"/>
    <mergeCell ref="B5:E5"/>
    <mergeCell ref="D166:E166"/>
    <mergeCell ref="A1:E1"/>
    <mergeCell ref="A20:E20"/>
    <mergeCell ref="A128:E128"/>
    <mergeCell ref="B2:E2"/>
    <mergeCell ref="B3:E3"/>
    <mergeCell ref="B4:E4"/>
    <mergeCell ref="A8:E8"/>
    <mergeCell ref="A9:E9"/>
    <mergeCell ref="B6:E6"/>
    <mergeCell ref="D18:E18"/>
    <mergeCell ref="D126:E126"/>
    <mergeCell ref="A10:E10"/>
  </mergeCells>
  <dataValidations xWindow="155" yWindow="334" count="2">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7 A125 A12:A15 A112:A123 A22:A110 A130:A165">
      <formula1>$B$4</formula1>
      <formula2>$B$5</formula2>
    </dataValidation>
    <dataValidation allowBlank="1" showInputMessage="1" showErrorMessage="1" prompt="Insert additional rows as needed:_x000a_- 'right click' on a row number (left of screen)_x000a_- select 'Insert' (this will insert a row above it)" sqref="A129 A21 A11"/>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xWindow="155" yWindow="334"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B7:E7</xm:sqref>
        </x14:dataValidation>
        <x14:dataValidation type="decimal" operator="greaterThan" allowBlank="1" showInputMessage="1" showErrorMessage="1" error="This cell must contain a dollar figure">
          <x14:formula1>
            <xm:f>'Summary and sign-off'!$A$46</xm:f>
          </x14:formula1>
          <xm:sqref>B17 B125 B12:B15 B112:B123 B22:B110 B130:B165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J52"/>
  <sheetViews>
    <sheetView topLeftCell="A10" zoomScaleNormal="100" workbookViewId="0">
      <selection activeCell="C19" sqref="C19"/>
    </sheetView>
  </sheetViews>
  <sheetFormatPr defaultColWidth="0" defaultRowHeight="12.75" zeroHeight="1" x14ac:dyDescent="0.2"/>
  <cols>
    <col min="1" max="1" width="35.7109375" style="17" customWidth="1"/>
    <col min="2" max="2" width="14.28515625" style="17" customWidth="1"/>
    <col min="3" max="3" width="71.42578125" style="17" customWidth="1"/>
    <col min="4" max="4" width="50" style="17" customWidth="1"/>
    <col min="5" max="5" width="21.42578125" style="17" customWidth="1"/>
    <col min="6" max="6" width="39.28515625" style="17" customWidth="1"/>
    <col min="7" max="10" width="9.140625" style="17" hidden="1" customWidth="1"/>
    <col min="11" max="13" width="0" style="17" hidden="1" customWidth="1"/>
    <col min="14" max="16384" width="0" style="17" hidden="1"/>
  </cols>
  <sheetData>
    <row r="1" spans="1:6" ht="26.25" customHeight="1" x14ac:dyDescent="0.2">
      <c r="A1" s="164" t="s">
        <v>6</v>
      </c>
      <c r="B1" s="164"/>
      <c r="C1" s="164"/>
      <c r="D1" s="164"/>
      <c r="E1" s="164"/>
      <c r="F1" s="40"/>
    </row>
    <row r="2" spans="1:6" ht="21" customHeight="1" x14ac:dyDescent="0.2">
      <c r="A2" s="4" t="s">
        <v>2</v>
      </c>
      <c r="B2" s="167" t="str">
        <f>'Summary and sign-off'!B2:F2</f>
        <v>Nelson Marlborough Health Board</v>
      </c>
      <c r="C2" s="167"/>
      <c r="D2" s="167"/>
      <c r="E2" s="167"/>
      <c r="F2" s="40"/>
    </row>
    <row r="3" spans="1:6" ht="21" customHeight="1" x14ac:dyDescent="0.2">
      <c r="A3" s="4" t="s">
        <v>3</v>
      </c>
      <c r="B3" s="167" t="str">
        <f>'Summary and sign-off'!B3:F3</f>
        <v>Peter Bramley</v>
      </c>
      <c r="C3" s="167"/>
      <c r="D3" s="167"/>
      <c r="E3" s="167"/>
      <c r="F3" s="40"/>
    </row>
    <row r="4" spans="1:6" ht="21" customHeight="1" x14ac:dyDescent="0.2">
      <c r="A4" s="4" t="s">
        <v>77</v>
      </c>
      <c r="B4" s="167">
        <f>'Summary and sign-off'!B4:F4</f>
        <v>43647</v>
      </c>
      <c r="C4" s="167"/>
      <c r="D4" s="167"/>
      <c r="E4" s="167"/>
      <c r="F4" s="40"/>
    </row>
    <row r="5" spans="1:6" ht="21" customHeight="1" x14ac:dyDescent="0.2">
      <c r="A5" s="4" t="s">
        <v>78</v>
      </c>
      <c r="B5" s="167">
        <f>'Summary and sign-off'!B5:F5</f>
        <v>44012</v>
      </c>
      <c r="C5" s="167"/>
      <c r="D5" s="167"/>
      <c r="E5" s="167"/>
      <c r="F5" s="40"/>
    </row>
    <row r="6" spans="1:6" ht="21" customHeight="1" x14ac:dyDescent="0.2">
      <c r="A6" s="4" t="s">
        <v>29</v>
      </c>
      <c r="B6" s="162" t="s">
        <v>64</v>
      </c>
      <c r="C6" s="162"/>
      <c r="D6" s="162"/>
      <c r="E6" s="162"/>
      <c r="F6" s="40"/>
    </row>
    <row r="7" spans="1:6" ht="21" customHeight="1" x14ac:dyDescent="0.2">
      <c r="A7" s="4" t="s">
        <v>104</v>
      </c>
      <c r="B7" s="162" t="s">
        <v>116</v>
      </c>
      <c r="C7" s="162"/>
      <c r="D7" s="162"/>
      <c r="E7" s="162"/>
      <c r="F7" s="40"/>
    </row>
    <row r="8" spans="1:6" ht="35.25" customHeight="1" x14ac:dyDescent="0.25">
      <c r="A8" s="177" t="s">
        <v>158</v>
      </c>
      <c r="B8" s="177"/>
      <c r="C8" s="178"/>
      <c r="D8" s="178"/>
      <c r="E8" s="178"/>
      <c r="F8" s="44"/>
    </row>
    <row r="9" spans="1:6" ht="35.25" customHeight="1" x14ac:dyDescent="0.25">
      <c r="A9" s="175" t="s">
        <v>135</v>
      </c>
      <c r="B9" s="176"/>
      <c r="C9" s="176"/>
      <c r="D9" s="176"/>
      <c r="E9" s="176"/>
      <c r="F9" s="44"/>
    </row>
    <row r="10" spans="1:6" ht="27" customHeight="1" x14ac:dyDescent="0.2">
      <c r="A10" s="37" t="s">
        <v>161</v>
      </c>
      <c r="B10" s="37" t="s">
        <v>31</v>
      </c>
      <c r="C10" s="37" t="s">
        <v>89</v>
      </c>
      <c r="D10" s="37" t="s">
        <v>87</v>
      </c>
      <c r="E10" s="37" t="s">
        <v>76</v>
      </c>
      <c r="F10" s="25"/>
    </row>
    <row r="11" spans="1:6" s="89" customFormat="1" hidden="1" x14ac:dyDescent="0.2">
      <c r="A11" s="110"/>
      <c r="B11" s="111"/>
      <c r="C11" s="116"/>
      <c r="D11" s="116"/>
      <c r="E11" s="117"/>
      <c r="F11" s="2"/>
    </row>
    <row r="12" spans="1:6" s="89" customFormat="1" x14ac:dyDescent="0.2">
      <c r="A12" s="114"/>
      <c r="B12" s="111"/>
      <c r="C12" s="116" t="s">
        <v>170</v>
      </c>
      <c r="D12" s="116"/>
      <c r="E12" s="117"/>
      <c r="F12" s="2"/>
    </row>
    <row r="13" spans="1:6" s="89" customFormat="1" x14ac:dyDescent="0.2">
      <c r="A13" s="114"/>
      <c r="B13" s="111"/>
      <c r="C13" s="116"/>
      <c r="D13" s="116"/>
      <c r="E13" s="117"/>
      <c r="F13" s="2"/>
    </row>
    <row r="14" spans="1:6" s="89" customFormat="1" x14ac:dyDescent="0.2">
      <c r="A14" s="114"/>
      <c r="B14" s="111"/>
      <c r="C14" s="116"/>
      <c r="D14" s="116"/>
      <c r="E14" s="117"/>
      <c r="F14" s="2"/>
    </row>
    <row r="15" spans="1:6" s="89" customFormat="1" x14ac:dyDescent="0.2">
      <c r="A15" s="114"/>
      <c r="B15" s="111"/>
      <c r="C15" s="116"/>
      <c r="D15" s="116"/>
      <c r="E15" s="117"/>
      <c r="F15" s="2"/>
    </row>
    <row r="16" spans="1:6" s="89" customFormat="1" x14ac:dyDescent="0.2">
      <c r="A16" s="114"/>
      <c r="B16" s="111"/>
      <c r="C16" s="116"/>
      <c r="D16" s="116"/>
      <c r="E16" s="117"/>
      <c r="F16" s="2"/>
    </row>
    <row r="17" spans="1:6" s="89" customFormat="1" x14ac:dyDescent="0.2">
      <c r="A17" s="114"/>
      <c r="B17" s="111"/>
      <c r="C17" s="116"/>
      <c r="D17" s="116"/>
      <c r="E17" s="117"/>
      <c r="F17" s="2"/>
    </row>
    <row r="18" spans="1:6" s="89" customFormat="1" x14ac:dyDescent="0.2">
      <c r="A18" s="114"/>
      <c r="B18" s="111"/>
      <c r="C18" s="116"/>
      <c r="D18" s="116"/>
      <c r="E18" s="117"/>
      <c r="F18" s="2"/>
    </row>
    <row r="19" spans="1:6" s="89" customFormat="1" x14ac:dyDescent="0.2">
      <c r="A19" s="114"/>
      <c r="B19" s="111"/>
      <c r="C19" s="116"/>
      <c r="D19" s="116"/>
      <c r="E19" s="117"/>
      <c r="F19" s="2"/>
    </row>
    <row r="20" spans="1:6" s="89" customFormat="1" x14ac:dyDescent="0.2">
      <c r="A20" s="114"/>
      <c r="B20" s="111"/>
      <c r="C20" s="116"/>
      <c r="D20" s="116"/>
      <c r="E20" s="117"/>
      <c r="F20" s="2"/>
    </row>
    <row r="21" spans="1:6" s="89" customFormat="1" x14ac:dyDescent="0.2">
      <c r="A21" s="114"/>
      <c r="B21" s="111"/>
      <c r="C21" s="116"/>
      <c r="D21" s="116"/>
      <c r="E21" s="117"/>
      <c r="F21" s="2"/>
    </row>
    <row r="22" spans="1:6" s="89" customFormat="1" x14ac:dyDescent="0.2">
      <c r="A22" s="110"/>
      <c r="B22" s="111"/>
      <c r="C22" s="116"/>
      <c r="D22" s="116"/>
      <c r="E22" s="117"/>
      <c r="F22" s="2"/>
    </row>
    <row r="23" spans="1:6" s="89" customFormat="1" x14ac:dyDescent="0.2">
      <c r="A23" s="110"/>
      <c r="B23" s="111"/>
      <c r="C23" s="116"/>
      <c r="D23" s="116"/>
      <c r="E23" s="117"/>
      <c r="F23" s="2"/>
    </row>
    <row r="24" spans="1:6" s="89" customFormat="1" ht="11.25" hidden="1" customHeight="1" x14ac:dyDescent="0.2">
      <c r="A24" s="110"/>
      <c r="B24" s="111"/>
      <c r="C24" s="116"/>
      <c r="D24" s="116"/>
      <c r="E24" s="117"/>
      <c r="F24" s="2"/>
    </row>
    <row r="25" spans="1:6" ht="34.5" customHeight="1" x14ac:dyDescent="0.2">
      <c r="A25" s="90" t="s">
        <v>129</v>
      </c>
      <c r="B25" s="102">
        <f>SUM(B11:B24)</f>
        <v>0</v>
      </c>
      <c r="C25" s="123" t="str">
        <f>IF(SUBTOTAL(3,B11:B24)=SUBTOTAL(103,B11:B24),'Summary and sign-off'!$A$47,'Summary and sign-off'!$A$48)</f>
        <v>Check - there are no hidden rows with data</v>
      </c>
      <c r="D25" s="168" t="str">
        <f>IF('Summary and sign-off'!F57='Summary and sign-off'!F53,'Summary and sign-off'!A50,'Summary and sign-off'!A49)</f>
        <v>Check - each entry provides sufficient information</v>
      </c>
      <c r="E25" s="168"/>
      <c r="F25" s="2"/>
    </row>
    <row r="26" spans="1:6" x14ac:dyDescent="0.2">
      <c r="A26" s="23"/>
      <c r="B26" s="22"/>
      <c r="C26" s="22"/>
      <c r="D26" s="22"/>
      <c r="E26" s="22"/>
      <c r="F26" s="40"/>
    </row>
    <row r="27" spans="1:6" x14ac:dyDescent="0.2">
      <c r="A27" s="23" t="s">
        <v>8</v>
      </c>
      <c r="B27" s="24"/>
      <c r="C27" s="29"/>
      <c r="D27" s="22"/>
      <c r="E27" s="22"/>
      <c r="F27" s="40"/>
    </row>
    <row r="28" spans="1:6" ht="12.75" customHeight="1" x14ac:dyDescent="0.2">
      <c r="A28" s="25" t="s">
        <v>160</v>
      </c>
      <c r="B28" s="25"/>
      <c r="C28" s="25"/>
      <c r="D28" s="25"/>
      <c r="E28" s="25"/>
      <c r="F28" s="40"/>
    </row>
    <row r="29" spans="1:6" x14ac:dyDescent="0.2">
      <c r="A29" s="25" t="s">
        <v>159</v>
      </c>
      <c r="B29" s="33"/>
      <c r="C29" s="45"/>
      <c r="D29" s="46"/>
      <c r="E29" s="46"/>
      <c r="F29" s="40"/>
    </row>
    <row r="30" spans="1:6" x14ac:dyDescent="0.2">
      <c r="A30" s="25" t="s">
        <v>157</v>
      </c>
      <c r="B30" s="27"/>
      <c r="C30" s="28"/>
      <c r="D30" s="28"/>
      <c r="E30" s="28"/>
      <c r="F30" s="29"/>
    </row>
    <row r="31" spans="1:6" x14ac:dyDescent="0.2">
      <c r="A31" s="33" t="s">
        <v>13</v>
      </c>
      <c r="B31" s="33"/>
      <c r="C31" s="45"/>
      <c r="D31" s="45"/>
      <c r="E31" s="45"/>
      <c r="F31" s="40"/>
    </row>
    <row r="32" spans="1:6" ht="12.75" customHeight="1" x14ac:dyDescent="0.2">
      <c r="A32" s="33" t="s">
        <v>166</v>
      </c>
      <c r="B32" s="33"/>
      <c r="C32" s="47"/>
      <c r="D32" s="47"/>
      <c r="E32" s="35"/>
      <c r="F32" s="40"/>
    </row>
    <row r="33" spans="1:6" x14ac:dyDescent="0.2">
      <c r="A33" s="22"/>
      <c r="B33" s="22"/>
      <c r="C33" s="22"/>
      <c r="D33" s="22"/>
      <c r="E33" s="22"/>
      <c r="F33" s="40"/>
    </row>
    <row r="34" spans="1:6" hidden="1" x14ac:dyDescent="0.2"/>
    <row r="35" spans="1:6" hidden="1" x14ac:dyDescent="0.2"/>
    <row r="36" spans="1:6" hidden="1" x14ac:dyDescent="0.2"/>
    <row r="37" spans="1:6" hidden="1" x14ac:dyDescent="0.2"/>
    <row r="38" spans="1:6" hidden="1" x14ac:dyDescent="0.2"/>
    <row r="39" spans="1:6" hidden="1" x14ac:dyDescent="0.2"/>
    <row r="40" spans="1:6" hidden="1" x14ac:dyDescent="0.2"/>
    <row r="41" spans="1:6" hidden="1" x14ac:dyDescent="0.2"/>
    <row r="42" spans="1:6" hidden="1" x14ac:dyDescent="0.2"/>
    <row r="43" spans="1:6" hidden="1" x14ac:dyDescent="0.2"/>
    <row r="44" spans="1:6" hidden="1" x14ac:dyDescent="0.2"/>
    <row r="45" spans="1:6" hidden="1" x14ac:dyDescent="0.2"/>
    <row r="46" spans="1:6" hidden="1" x14ac:dyDescent="0.2"/>
    <row r="47" spans="1:6" hidden="1" x14ac:dyDescent="0.2"/>
    <row r="48" spans="1:6" hidden="1" x14ac:dyDescent="0.2"/>
    <row r="49" hidden="1" x14ac:dyDescent="0.2"/>
    <row r="50" hidden="1" x14ac:dyDescent="0.2"/>
    <row r="51" hidden="1" x14ac:dyDescent="0.2"/>
    <row r="52" x14ac:dyDescent="0.2"/>
  </sheetData>
  <sheetProtection sheet="1" formatCells="0" insertRows="0" deleteRows="0"/>
  <mergeCells count="10">
    <mergeCell ref="D25:E25"/>
    <mergeCell ref="B6:E6"/>
    <mergeCell ref="B5:E5"/>
    <mergeCell ref="A1:E1"/>
    <mergeCell ref="A9:E9"/>
    <mergeCell ref="B2:E2"/>
    <mergeCell ref="B3:E3"/>
    <mergeCell ref="B4:E4"/>
    <mergeCell ref="A8:E8"/>
    <mergeCell ref="B7:E7"/>
  </mergeCells>
  <dataValidations count="2">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24">
      <formula1>$B$4</formula1>
      <formula2>$B$5</formula2>
    </dataValidation>
    <dataValidation allowBlank="1" showInputMessage="1" showErrorMessage="1" prompt="Insert additional rows as needed:_x000a_- 'right click' on a row number (left of screen)_x000a_- select 'Insert' (this will insert a row above it)" sqref="A10"/>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B7:E7</xm:sqref>
        </x14:dataValidation>
        <x14:dataValidation type="decimal" operator="greaterThan" allowBlank="1" showInputMessage="1" showErrorMessage="1" error="This cell must contain a dollar figure">
          <x14:formula1>
            <xm:f>'Summary and sign-off'!$A$46</xm:f>
          </x14:formula1>
          <xm:sqref>B11:B24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M56"/>
  <sheetViews>
    <sheetView topLeftCell="A10" zoomScaleNormal="100" workbookViewId="0">
      <selection activeCell="B7" sqref="B7:E7"/>
    </sheetView>
  </sheetViews>
  <sheetFormatPr defaultColWidth="0" defaultRowHeight="12.75" zeroHeight="1" x14ac:dyDescent="0.2"/>
  <cols>
    <col min="1" max="1" width="35.7109375" style="17" customWidth="1"/>
    <col min="2" max="2" width="14.28515625" style="17" customWidth="1"/>
    <col min="3" max="3" width="71.42578125" style="17" customWidth="1"/>
    <col min="4" max="4" width="50" style="17" customWidth="1"/>
    <col min="5" max="5" width="21.42578125" style="17" customWidth="1"/>
    <col min="6" max="6" width="36.85546875" style="17" customWidth="1"/>
    <col min="7" max="10" width="9.140625" style="17" hidden="1" customWidth="1"/>
    <col min="11" max="13" width="0" style="17" hidden="1" customWidth="1"/>
    <col min="14" max="16384" width="9.140625" style="17" hidden="1"/>
  </cols>
  <sheetData>
    <row r="1" spans="1:6" ht="26.25" customHeight="1" x14ac:dyDescent="0.2">
      <c r="A1" s="164" t="s">
        <v>6</v>
      </c>
      <c r="B1" s="164"/>
      <c r="C1" s="164"/>
      <c r="D1" s="164"/>
      <c r="E1" s="164"/>
      <c r="F1" s="26"/>
    </row>
    <row r="2" spans="1:6" ht="21" customHeight="1" x14ac:dyDescent="0.2">
      <c r="A2" s="4" t="s">
        <v>2</v>
      </c>
      <c r="B2" s="167" t="str">
        <f>'Summary and sign-off'!B2:F2</f>
        <v>Nelson Marlborough Health Board</v>
      </c>
      <c r="C2" s="167"/>
      <c r="D2" s="167"/>
      <c r="E2" s="167"/>
      <c r="F2" s="26"/>
    </row>
    <row r="3" spans="1:6" ht="21" customHeight="1" x14ac:dyDescent="0.2">
      <c r="A3" s="4" t="s">
        <v>3</v>
      </c>
      <c r="B3" s="167" t="str">
        <f>'Summary and sign-off'!B3:F3</f>
        <v>Peter Bramley</v>
      </c>
      <c r="C3" s="167"/>
      <c r="D3" s="167"/>
      <c r="E3" s="167"/>
      <c r="F3" s="26"/>
    </row>
    <row r="4" spans="1:6" ht="21" customHeight="1" x14ac:dyDescent="0.2">
      <c r="A4" s="4" t="s">
        <v>77</v>
      </c>
      <c r="B4" s="167">
        <f>'Summary and sign-off'!B4:F4</f>
        <v>43647</v>
      </c>
      <c r="C4" s="167"/>
      <c r="D4" s="167"/>
      <c r="E4" s="167"/>
      <c r="F4" s="26"/>
    </row>
    <row r="5" spans="1:6" ht="21" customHeight="1" x14ac:dyDescent="0.2">
      <c r="A5" s="4" t="s">
        <v>78</v>
      </c>
      <c r="B5" s="167">
        <f>'Summary and sign-off'!B5:F5</f>
        <v>44012</v>
      </c>
      <c r="C5" s="167"/>
      <c r="D5" s="167"/>
      <c r="E5" s="167"/>
      <c r="F5" s="26"/>
    </row>
    <row r="6" spans="1:6" ht="21" customHeight="1" x14ac:dyDescent="0.2">
      <c r="A6" s="4" t="s">
        <v>29</v>
      </c>
      <c r="B6" s="162" t="s">
        <v>64</v>
      </c>
      <c r="C6" s="162"/>
      <c r="D6" s="162"/>
      <c r="E6" s="162"/>
      <c r="F6" s="36"/>
    </row>
    <row r="7" spans="1:6" ht="21" customHeight="1" x14ac:dyDescent="0.2">
      <c r="A7" s="4" t="s">
        <v>104</v>
      </c>
      <c r="B7" s="162" t="s">
        <v>116</v>
      </c>
      <c r="C7" s="162"/>
      <c r="D7" s="162"/>
      <c r="E7" s="162"/>
      <c r="F7" s="36"/>
    </row>
    <row r="8" spans="1:6" ht="35.25" customHeight="1" x14ac:dyDescent="0.2">
      <c r="A8" s="171" t="s">
        <v>0</v>
      </c>
      <c r="B8" s="171"/>
      <c r="C8" s="178"/>
      <c r="D8" s="178"/>
      <c r="E8" s="178"/>
      <c r="F8" s="26"/>
    </row>
    <row r="9" spans="1:6" ht="35.25" customHeight="1" x14ac:dyDescent="0.2">
      <c r="A9" s="179" t="s">
        <v>127</v>
      </c>
      <c r="B9" s="180"/>
      <c r="C9" s="180"/>
      <c r="D9" s="180"/>
      <c r="E9" s="180"/>
      <c r="F9" s="26"/>
    </row>
    <row r="10" spans="1:6" ht="27" customHeight="1" x14ac:dyDescent="0.2">
      <c r="A10" s="37" t="s">
        <v>49</v>
      </c>
      <c r="B10" s="37" t="s">
        <v>31</v>
      </c>
      <c r="C10" s="37" t="s">
        <v>51</v>
      </c>
      <c r="D10" s="37" t="s">
        <v>162</v>
      </c>
      <c r="E10" s="37" t="s">
        <v>76</v>
      </c>
      <c r="F10" s="38"/>
    </row>
    <row r="11" spans="1:6" s="89" customFormat="1" hidden="1" x14ac:dyDescent="0.2">
      <c r="A11" s="110"/>
      <c r="B11" s="111"/>
      <c r="C11" s="116"/>
      <c r="D11" s="116"/>
      <c r="E11" s="117"/>
      <c r="F11" s="3"/>
    </row>
    <row r="12" spans="1:6" s="89" customFormat="1" x14ac:dyDescent="0.2">
      <c r="A12" s="110">
        <v>44012</v>
      </c>
      <c r="B12" s="111">
        <v>192</v>
      </c>
      <c r="C12" s="116" t="s">
        <v>279</v>
      </c>
      <c r="D12" s="116" t="s">
        <v>280</v>
      </c>
      <c r="E12" s="117"/>
      <c r="F12" s="3"/>
    </row>
    <row r="13" spans="1:6" s="89" customFormat="1" x14ac:dyDescent="0.2">
      <c r="A13" s="110">
        <v>44012</v>
      </c>
      <c r="B13" s="111">
        <v>84</v>
      </c>
      <c r="C13" s="116" t="s">
        <v>281</v>
      </c>
      <c r="D13" s="116" t="s">
        <v>282</v>
      </c>
      <c r="E13" s="117"/>
      <c r="F13" s="3"/>
    </row>
    <row r="14" spans="1:6" s="89" customFormat="1" ht="38.25" x14ac:dyDescent="0.2">
      <c r="A14" s="110"/>
      <c r="B14" s="111"/>
      <c r="C14" s="116"/>
      <c r="D14" s="116" t="s">
        <v>283</v>
      </c>
      <c r="E14" s="117"/>
      <c r="F14" s="3"/>
    </row>
    <row r="15" spans="1:6" s="89" customFormat="1" x14ac:dyDescent="0.2">
      <c r="A15" s="114"/>
      <c r="B15" s="111"/>
      <c r="C15" s="116"/>
      <c r="D15" s="116"/>
      <c r="E15" s="117"/>
      <c r="F15" s="3"/>
    </row>
    <row r="16" spans="1:6" s="89" customFormat="1" x14ac:dyDescent="0.2">
      <c r="A16" s="114"/>
      <c r="B16" s="111"/>
      <c r="C16" s="116"/>
      <c r="D16" s="116"/>
      <c r="E16" s="117"/>
      <c r="F16" s="3"/>
    </row>
    <row r="17" spans="1:6" s="89" customFormat="1" x14ac:dyDescent="0.2">
      <c r="A17" s="114"/>
      <c r="B17" s="111"/>
      <c r="C17" s="116"/>
      <c r="D17" s="116"/>
      <c r="E17" s="117"/>
      <c r="F17" s="3"/>
    </row>
    <row r="18" spans="1:6" s="89" customFormat="1" x14ac:dyDescent="0.2">
      <c r="A18" s="114"/>
      <c r="B18" s="111"/>
      <c r="C18" s="116"/>
      <c r="D18" s="116"/>
      <c r="E18" s="117"/>
      <c r="F18" s="3"/>
    </row>
    <row r="19" spans="1:6" s="89" customFormat="1" x14ac:dyDescent="0.2">
      <c r="A19" s="114"/>
      <c r="B19" s="111"/>
      <c r="C19" s="116"/>
      <c r="D19" s="116"/>
      <c r="E19" s="117"/>
      <c r="F19" s="3"/>
    </row>
    <row r="20" spans="1:6" s="89" customFormat="1" x14ac:dyDescent="0.2">
      <c r="A20" s="114"/>
      <c r="B20" s="111"/>
      <c r="C20" s="116"/>
      <c r="D20" s="116"/>
      <c r="E20" s="117"/>
      <c r="F20" s="3"/>
    </row>
    <row r="21" spans="1:6" s="89" customFormat="1" x14ac:dyDescent="0.2">
      <c r="A21" s="114"/>
      <c r="B21" s="111"/>
      <c r="C21" s="116"/>
      <c r="D21" s="116"/>
      <c r="E21" s="117"/>
      <c r="F21" s="3"/>
    </row>
    <row r="22" spans="1:6" s="89" customFormat="1" x14ac:dyDescent="0.2">
      <c r="A22" s="114"/>
      <c r="B22" s="111"/>
      <c r="C22" s="116"/>
      <c r="D22" s="116"/>
      <c r="E22" s="117"/>
      <c r="F22" s="3"/>
    </row>
    <row r="23" spans="1:6" s="89" customFormat="1" x14ac:dyDescent="0.2">
      <c r="A23" s="114"/>
      <c r="B23" s="111"/>
      <c r="C23" s="116"/>
      <c r="D23" s="116"/>
      <c r="E23" s="117"/>
      <c r="F23" s="3"/>
    </row>
    <row r="24" spans="1:6" s="89" customFormat="1" x14ac:dyDescent="0.2">
      <c r="A24" s="114"/>
      <c r="B24" s="111"/>
      <c r="C24" s="116"/>
      <c r="D24" s="116"/>
      <c r="E24" s="117"/>
      <c r="F24" s="3"/>
    </row>
    <row r="25" spans="1:6" s="89" customFormat="1" x14ac:dyDescent="0.2">
      <c r="A25" s="114"/>
      <c r="B25" s="111"/>
      <c r="C25" s="116"/>
      <c r="D25" s="116"/>
      <c r="E25" s="117"/>
      <c r="F25" s="3"/>
    </row>
    <row r="26" spans="1:6" s="89" customFormat="1" x14ac:dyDescent="0.2">
      <c r="A26" s="114"/>
      <c r="B26" s="111"/>
      <c r="C26" s="116"/>
      <c r="D26" s="116"/>
      <c r="E26" s="117"/>
      <c r="F26" s="3"/>
    </row>
    <row r="27" spans="1:6" s="89" customFormat="1" x14ac:dyDescent="0.2">
      <c r="A27" s="114"/>
      <c r="B27" s="111"/>
      <c r="C27" s="116"/>
      <c r="D27" s="116"/>
      <c r="E27" s="117"/>
      <c r="F27" s="3"/>
    </row>
    <row r="28" spans="1:6" s="89" customFormat="1" x14ac:dyDescent="0.2">
      <c r="A28" s="110"/>
      <c r="B28" s="111"/>
      <c r="C28" s="116"/>
      <c r="D28" s="116"/>
      <c r="E28" s="117"/>
      <c r="F28" s="3"/>
    </row>
    <row r="29" spans="1:6" s="89" customFormat="1" hidden="1" x14ac:dyDescent="0.2">
      <c r="A29" s="110"/>
      <c r="B29" s="111"/>
      <c r="C29" s="116"/>
      <c r="D29" s="116"/>
      <c r="E29" s="117"/>
      <c r="F29" s="3"/>
    </row>
    <row r="30" spans="1:6" ht="34.5" customHeight="1" x14ac:dyDescent="0.2">
      <c r="A30" s="90" t="s">
        <v>136</v>
      </c>
      <c r="B30" s="102">
        <f>SUM(B11:B29)</f>
        <v>276</v>
      </c>
      <c r="C30" s="123" t="str">
        <f>IF(SUBTOTAL(3,B11:B29)=SUBTOTAL(103,B11:B29),'Summary and sign-off'!$A$47,'Summary and sign-off'!$A$48)</f>
        <v>Check - there are no hidden rows with data</v>
      </c>
      <c r="D30" s="168" t="str">
        <f>IF('Summary and sign-off'!F58='Summary and sign-off'!F53,'Summary and sign-off'!A50,'Summary and sign-off'!A49)</f>
        <v>Not all lines have an entry for "Cost in NZ$" and "Type of expense"</v>
      </c>
      <c r="E30" s="168"/>
      <c r="F30" s="39"/>
    </row>
    <row r="31" spans="1:6" ht="14.1" customHeight="1" x14ac:dyDescent="0.2">
      <c r="A31" s="40"/>
      <c r="B31" s="29"/>
      <c r="C31" s="22"/>
      <c r="D31" s="22"/>
      <c r="E31" s="22"/>
      <c r="F31" s="26"/>
    </row>
    <row r="32" spans="1:6" x14ac:dyDescent="0.2">
      <c r="A32" s="23" t="s">
        <v>7</v>
      </c>
      <c r="B32" s="22"/>
      <c r="C32" s="22"/>
      <c r="D32" s="22"/>
      <c r="E32" s="22"/>
      <c r="F32" s="26"/>
    </row>
    <row r="33" spans="1:6" ht="12.6" customHeight="1" x14ac:dyDescent="0.2">
      <c r="A33" s="25" t="s">
        <v>50</v>
      </c>
      <c r="B33" s="22"/>
      <c r="C33" s="22"/>
      <c r="D33" s="22"/>
      <c r="E33" s="22"/>
      <c r="F33" s="26"/>
    </row>
    <row r="34" spans="1:6" x14ac:dyDescent="0.2">
      <c r="A34" s="25" t="s">
        <v>157</v>
      </c>
      <c r="B34" s="27"/>
      <c r="C34" s="28"/>
      <c r="D34" s="28"/>
      <c r="E34" s="28"/>
      <c r="F34" s="29"/>
    </row>
    <row r="35" spans="1:6" x14ac:dyDescent="0.2">
      <c r="A35" s="33" t="s">
        <v>13</v>
      </c>
      <c r="B35" s="34"/>
      <c r="C35" s="29"/>
      <c r="D35" s="29"/>
      <c r="E35" s="29"/>
      <c r="F35" s="29"/>
    </row>
    <row r="36" spans="1:6" ht="12.75" customHeight="1" x14ac:dyDescent="0.2">
      <c r="A36" s="33" t="s">
        <v>166</v>
      </c>
      <c r="B36" s="41"/>
      <c r="C36" s="35"/>
      <c r="D36" s="35"/>
      <c r="E36" s="35"/>
      <c r="F36" s="35"/>
    </row>
    <row r="37" spans="1:6" x14ac:dyDescent="0.2">
      <c r="A37" s="40"/>
      <c r="B37" s="42"/>
      <c r="C37" s="22"/>
      <c r="D37" s="22"/>
      <c r="E37" s="22"/>
      <c r="F37" s="40"/>
    </row>
    <row r="38" spans="1:6" hidden="1" x14ac:dyDescent="0.2">
      <c r="A38" s="22"/>
      <c r="B38" s="22"/>
      <c r="C38" s="22"/>
      <c r="D38" s="22"/>
      <c r="E38" s="40"/>
    </row>
    <row r="39" spans="1:6" ht="12.75" hidden="1" customHeight="1" x14ac:dyDescent="0.2"/>
    <row r="40" spans="1:6" hidden="1" x14ac:dyDescent="0.2">
      <c r="A40" s="43"/>
      <c r="B40" s="43"/>
      <c r="C40" s="43"/>
      <c r="D40" s="43"/>
      <c r="E40" s="43"/>
      <c r="F40" s="26"/>
    </row>
    <row r="41" spans="1:6" hidden="1" x14ac:dyDescent="0.2">
      <c r="A41" s="43"/>
      <c r="B41" s="43"/>
      <c r="C41" s="43"/>
      <c r="D41" s="43"/>
      <c r="E41" s="43"/>
      <c r="F41" s="26"/>
    </row>
    <row r="42" spans="1:6" hidden="1" x14ac:dyDescent="0.2">
      <c r="A42" s="43"/>
      <c r="B42" s="43"/>
      <c r="C42" s="43"/>
      <c r="D42" s="43"/>
      <c r="E42" s="43"/>
      <c r="F42" s="26"/>
    </row>
    <row r="43" spans="1:6" hidden="1" x14ac:dyDescent="0.2">
      <c r="A43" s="43"/>
      <c r="B43" s="43"/>
      <c r="C43" s="43"/>
      <c r="D43" s="43"/>
      <c r="E43" s="43"/>
      <c r="F43" s="26"/>
    </row>
    <row r="44" spans="1:6" hidden="1" x14ac:dyDescent="0.2">
      <c r="A44" s="43"/>
      <c r="B44" s="43"/>
      <c r="C44" s="43"/>
      <c r="D44" s="43"/>
      <c r="E44" s="43"/>
      <c r="F44" s="26"/>
    </row>
    <row r="45" spans="1:6" hidden="1" x14ac:dyDescent="0.2"/>
    <row r="46" spans="1:6" hidden="1" x14ac:dyDescent="0.2"/>
    <row r="47" spans="1:6" hidden="1" x14ac:dyDescent="0.2"/>
    <row r="48" spans="1:6" hidden="1" x14ac:dyDescent="0.2"/>
    <row r="49" hidden="1" x14ac:dyDescent="0.2"/>
    <row r="50" hidden="1" x14ac:dyDescent="0.2"/>
    <row r="51" hidden="1" x14ac:dyDescent="0.2"/>
    <row r="52" hidden="1" x14ac:dyDescent="0.2"/>
    <row r="53" hidden="1" x14ac:dyDescent="0.2"/>
    <row r="54" hidden="1" x14ac:dyDescent="0.2"/>
    <row r="55" hidden="1" x14ac:dyDescent="0.2"/>
    <row r="56" x14ac:dyDescent="0.2"/>
  </sheetData>
  <sheetProtection sheet="1" formatCells="0" insertRows="0" deleteRows="0"/>
  <mergeCells count="10">
    <mergeCell ref="D30:E30"/>
    <mergeCell ref="B6:E6"/>
    <mergeCell ref="B5:E5"/>
    <mergeCell ref="B7:E7"/>
    <mergeCell ref="A1:E1"/>
    <mergeCell ref="B2:E2"/>
    <mergeCell ref="B3:E3"/>
    <mergeCell ref="B4:E4"/>
    <mergeCell ref="A9:E9"/>
    <mergeCell ref="A8:E8"/>
  </mergeCells>
  <dataValidations count="2">
    <dataValidation allowBlank="1" showInputMessage="1" showErrorMessage="1" prompt="Insert additional rows as needed:_x000a_- 'right click' on a row number (left of screen)_x000a_- select 'Insert' (this will insert a row above it)" sqref="A10"/>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29">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B7:E7</xm:sqref>
        </x14:dataValidation>
        <x14:dataValidation type="decimal" operator="greaterThan" allowBlank="1" showInputMessage="1" showErrorMessage="1" error="This cell must contain a dollar figure">
          <x14:formula1>
            <xm:f>'Summary and sign-off'!$A$46</xm:f>
          </x14:formula1>
          <xm:sqref>B11:B29</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249977111117893"/>
    <pageSetUpPr fitToPage="1"/>
  </sheetPr>
  <dimension ref="A1:J65"/>
  <sheetViews>
    <sheetView tabSelected="1" zoomScaleNormal="100" workbookViewId="0">
      <selection activeCell="E13" sqref="E13"/>
    </sheetView>
  </sheetViews>
  <sheetFormatPr defaultColWidth="0" defaultRowHeight="12.75" zeroHeight="1" x14ac:dyDescent="0.2"/>
  <cols>
    <col min="1" max="1" width="35.7109375" style="17" customWidth="1"/>
    <col min="2" max="2" width="46.85546875" style="17" customWidth="1"/>
    <col min="3" max="3" width="22.140625" style="17" customWidth="1"/>
    <col min="4" max="4" width="25.42578125" style="17" customWidth="1"/>
    <col min="5" max="6" width="35.7109375" style="17" customWidth="1"/>
    <col min="7" max="7" width="38" style="17" customWidth="1"/>
    <col min="8" max="10" width="9.140625" style="17" hidden="1" customWidth="1"/>
    <col min="11" max="15" width="0" style="17" hidden="1" customWidth="1"/>
    <col min="16" max="16384" width="0" style="17" hidden="1"/>
  </cols>
  <sheetData>
    <row r="1" spans="1:6" ht="26.25" customHeight="1" x14ac:dyDescent="0.2">
      <c r="A1" s="164" t="s">
        <v>32</v>
      </c>
      <c r="B1" s="164"/>
      <c r="C1" s="164"/>
      <c r="D1" s="164"/>
      <c r="E1" s="164"/>
      <c r="F1" s="164"/>
    </row>
    <row r="2" spans="1:6" ht="21" customHeight="1" x14ac:dyDescent="0.2">
      <c r="A2" s="4" t="s">
        <v>2</v>
      </c>
      <c r="B2" s="167" t="str">
        <f>'Summary and sign-off'!B2:F2</f>
        <v>Nelson Marlborough Health Board</v>
      </c>
      <c r="C2" s="167"/>
      <c r="D2" s="167"/>
      <c r="E2" s="167"/>
      <c r="F2" s="167"/>
    </row>
    <row r="3" spans="1:6" ht="21" customHeight="1" x14ac:dyDescent="0.2">
      <c r="A3" s="4" t="s">
        <v>3</v>
      </c>
      <c r="B3" s="167" t="str">
        <f>'Summary and sign-off'!B3:F3</f>
        <v>Peter Bramley</v>
      </c>
      <c r="C3" s="167"/>
      <c r="D3" s="167"/>
      <c r="E3" s="167"/>
      <c r="F3" s="167"/>
    </row>
    <row r="4" spans="1:6" ht="21" customHeight="1" x14ac:dyDescent="0.2">
      <c r="A4" s="4" t="s">
        <v>77</v>
      </c>
      <c r="B4" s="167">
        <f>'Summary and sign-off'!B4:F4</f>
        <v>43647</v>
      </c>
      <c r="C4" s="167"/>
      <c r="D4" s="167"/>
      <c r="E4" s="167"/>
      <c r="F4" s="167"/>
    </row>
    <row r="5" spans="1:6" ht="21" customHeight="1" x14ac:dyDescent="0.2">
      <c r="A5" s="4" t="s">
        <v>78</v>
      </c>
      <c r="B5" s="167">
        <f>'Summary and sign-off'!B5:F5</f>
        <v>44012</v>
      </c>
      <c r="C5" s="167"/>
      <c r="D5" s="167"/>
      <c r="E5" s="167"/>
      <c r="F5" s="167"/>
    </row>
    <row r="6" spans="1:6" ht="21" customHeight="1" x14ac:dyDescent="0.2">
      <c r="A6" s="4" t="s">
        <v>167</v>
      </c>
      <c r="B6" s="162"/>
      <c r="C6" s="162"/>
      <c r="D6" s="162"/>
      <c r="E6" s="162"/>
      <c r="F6" s="162"/>
    </row>
    <row r="7" spans="1:6" ht="21" customHeight="1" x14ac:dyDescent="0.2">
      <c r="A7" s="4" t="s">
        <v>104</v>
      </c>
      <c r="B7" s="162"/>
      <c r="C7" s="162"/>
      <c r="D7" s="162"/>
      <c r="E7" s="162"/>
      <c r="F7" s="162"/>
    </row>
    <row r="8" spans="1:6" ht="36" customHeight="1" x14ac:dyDescent="0.2">
      <c r="A8" s="171" t="s">
        <v>52</v>
      </c>
      <c r="B8" s="171"/>
      <c r="C8" s="171"/>
      <c r="D8" s="171"/>
      <c r="E8" s="171"/>
      <c r="F8" s="171"/>
    </row>
    <row r="9" spans="1:6" ht="36" customHeight="1" x14ac:dyDescent="0.2">
      <c r="A9" s="179" t="s">
        <v>134</v>
      </c>
      <c r="B9" s="180"/>
      <c r="C9" s="180"/>
      <c r="D9" s="180"/>
      <c r="E9" s="180"/>
      <c r="F9" s="180"/>
    </row>
    <row r="10" spans="1:6" ht="39" customHeight="1" x14ac:dyDescent="0.2">
      <c r="A10" s="18" t="s">
        <v>49</v>
      </c>
      <c r="B10" s="9" t="s">
        <v>163</v>
      </c>
      <c r="C10" s="9" t="s">
        <v>82</v>
      </c>
      <c r="D10" s="9" t="s">
        <v>33</v>
      </c>
      <c r="E10" s="9" t="s">
        <v>83</v>
      </c>
      <c r="F10" s="9" t="s">
        <v>126</v>
      </c>
    </row>
    <row r="11" spans="1:6" s="89" customFormat="1" hidden="1" x14ac:dyDescent="0.2">
      <c r="A11" s="114"/>
      <c r="B11" s="116"/>
      <c r="C11" s="122"/>
      <c r="D11" s="116"/>
      <c r="E11" s="118"/>
      <c r="F11" s="117"/>
    </row>
    <row r="12" spans="1:6" s="89" customFormat="1" x14ac:dyDescent="0.2">
      <c r="A12" s="114">
        <v>43804</v>
      </c>
      <c r="B12" s="119" t="s">
        <v>284</v>
      </c>
      <c r="C12" s="122" t="s">
        <v>36</v>
      </c>
      <c r="D12" s="119" t="s">
        <v>285</v>
      </c>
      <c r="E12" s="118" t="s">
        <v>39</v>
      </c>
      <c r="F12" s="120" t="s">
        <v>286</v>
      </c>
    </row>
    <row r="13" spans="1:6" s="89" customFormat="1" x14ac:dyDescent="0.2">
      <c r="A13" s="114">
        <v>43811</v>
      </c>
      <c r="B13" s="119" t="s">
        <v>294</v>
      </c>
      <c r="C13" s="122" t="s">
        <v>36</v>
      </c>
      <c r="D13" s="119" t="s">
        <v>295</v>
      </c>
      <c r="E13" s="118" t="s">
        <v>39</v>
      </c>
      <c r="F13" s="120"/>
    </row>
    <row r="14" spans="1:6" s="89" customFormat="1" x14ac:dyDescent="0.2">
      <c r="A14" s="114"/>
      <c r="B14" s="119"/>
      <c r="C14" s="122"/>
      <c r="D14" s="119"/>
      <c r="E14" s="118"/>
      <c r="F14" s="120"/>
    </row>
    <row r="15" spans="1:6" s="89" customFormat="1" x14ac:dyDescent="0.2">
      <c r="A15" s="114"/>
      <c r="B15" s="119"/>
      <c r="C15" s="122"/>
      <c r="D15" s="119"/>
      <c r="E15" s="118"/>
      <c r="F15" s="120"/>
    </row>
    <row r="16" spans="1:6" s="89" customFormat="1" x14ac:dyDescent="0.2">
      <c r="A16" s="114"/>
      <c r="B16" s="119"/>
      <c r="C16" s="122"/>
      <c r="D16" s="119"/>
      <c r="E16" s="118"/>
      <c r="F16" s="120"/>
    </row>
    <row r="17" spans="1:7" s="89" customFormat="1" x14ac:dyDescent="0.2">
      <c r="A17" s="114"/>
      <c r="B17" s="119"/>
      <c r="C17" s="122"/>
      <c r="D17" s="119"/>
      <c r="E17" s="118"/>
      <c r="F17" s="120"/>
    </row>
    <row r="18" spans="1:7" s="89" customFormat="1" x14ac:dyDescent="0.2">
      <c r="A18" s="114"/>
      <c r="B18" s="119"/>
      <c r="C18" s="122"/>
      <c r="D18" s="119"/>
      <c r="E18" s="118"/>
      <c r="F18" s="120"/>
    </row>
    <row r="19" spans="1:7" s="89" customFormat="1" x14ac:dyDescent="0.2">
      <c r="A19" s="114"/>
      <c r="B19" s="119"/>
      <c r="C19" s="122"/>
      <c r="D19" s="119"/>
      <c r="E19" s="118"/>
      <c r="F19" s="120"/>
    </row>
    <row r="20" spans="1:7" s="89" customFormat="1" x14ac:dyDescent="0.2">
      <c r="A20" s="114"/>
      <c r="B20" s="119"/>
      <c r="C20" s="122"/>
      <c r="D20" s="119"/>
      <c r="E20" s="118"/>
      <c r="F20" s="120"/>
    </row>
    <row r="21" spans="1:7" s="89" customFormat="1" x14ac:dyDescent="0.2">
      <c r="A21" s="114"/>
      <c r="B21" s="119"/>
      <c r="C21" s="122"/>
      <c r="D21" s="119"/>
      <c r="E21" s="118"/>
      <c r="F21" s="120"/>
    </row>
    <row r="22" spans="1:7" s="89" customFormat="1" x14ac:dyDescent="0.2">
      <c r="A22" s="114"/>
      <c r="B22" s="119"/>
      <c r="C22" s="122"/>
      <c r="D22" s="119"/>
      <c r="E22" s="118"/>
      <c r="F22" s="120"/>
    </row>
    <row r="23" spans="1:7" s="89" customFormat="1" x14ac:dyDescent="0.2">
      <c r="A23" s="114"/>
      <c r="B23" s="119"/>
      <c r="C23" s="122"/>
      <c r="D23" s="119"/>
      <c r="E23" s="118"/>
      <c r="F23" s="120"/>
    </row>
    <row r="24" spans="1:7" s="89" customFormat="1" hidden="1" x14ac:dyDescent="0.2">
      <c r="A24" s="114"/>
      <c r="B24" s="116"/>
      <c r="C24" s="122"/>
      <c r="D24" s="116"/>
      <c r="E24" s="118"/>
      <c r="F24" s="117"/>
    </row>
    <row r="25" spans="1:7" ht="34.5" customHeight="1" x14ac:dyDescent="0.2">
      <c r="A25" s="91" t="s">
        <v>164</v>
      </c>
      <c r="B25" s="92" t="s">
        <v>35</v>
      </c>
      <c r="C25" s="93">
        <f>C26+C27</f>
        <v>2</v>
      </c>
      <c r="D25" s="131" t="str">
        <f>IF(SUBTOTAL(3,C11:C24)=SUBTOTAL(103,C11:C24),'Summary and sign-off'!$A$47,'Summary and sign-off'!$A$48)</f>
        <v>Check - there are no hidden rows with data</v>
      </c>
      <c r="E25" s="181" t="str">
        <f>IF('Summary and sign-off'!F59='Summary and sign-off'!F53,'Summary and sign-off'!A51,'Summary and sign-off'!A49)</f>
        <v>Check - each entry provides sufficient information</v>
      </c>
      <c r="F25" s="181"/>
      <c r="G25" s="89"/>
    </row>
    <row r="26" spans="1:7" ht="25.5" customHeight="1" x14ac:dyDescent="0.25">
      <c r="A26" s="94"/>
      <c r="B26" s="95" t="s">
        <v>36</v>
      </c>
      <c r="C26" s="96">
        <f>COUNTIF(C11:C24,'Summary and sign-off'!A44)</f>
        <v>2</v>
      </c>
      <c r="D26" s="19"/>
      <c r="E26" s="20"/>
      <c r="F26" s="21"/>
    </row>
    <row r="27" spans="1:7" ht="25.5" customHeight="1" x14ac:dyDescent="0.25">
      <c r="A27" s="94"/>
      <c r="B27" s="95" t="s">
        <v>34</v>
      </c>
      <c r="C27" s="96">
        <f>COUNTIF(C11:C24,'Summary and sign-off'!A45)</f>
        <v>0</v>
      </c>
      <c r="D27" s="19"/>
      <c r="E27" s="20"/>
      <c r="F27" s="21"/>
    </row>
    <row r="28" spans="1:7" x14ac:dyDescent="0.2">
      <c r="A28" s="22"/>
      <c r="B28" s="23"/>
      <c r="C28" s="22"/>
      <c r="D28" s="24"/>
      <c r="E28" s="24"/>
      <c r="F28" s="22"/>
    </row>
    <row r="29" spans="1:7" x14ac:dyDescent="0.2">
      <c r="A29" s="23" t="s">
        <v>7</v>
      </c>
      <c r="B29" s="23"/>
      <c r="C29" s="23"/>
      <c r="D29" s="23"/>
      <c r="E29" s="23"/>
      <c r="F29" s="23"/>
    </row>
    <row r="30" spans="1:7" ht="12.6" customHeight="1" x14ac:dyDescent="0.2">
      <c r="A30" s="25" t="s">
        <v>50</v>
      </c>
      <c r="B30" s="22"/>
      <c r="C30" s="22"/>
      <c r="D30" s="22"/>
      <c r="E30" s="22"/>
      <c r="F30" s="26"/>
    </row>
    <row r="31" spans="1:7" x14ac:dyDescent="0.2">
      <c r="A31" s="25" t="s">
        <v>157</v>
      </c>
      <c r="B31" s="27"/>
      <c r="C31" s="28"/>
      <c r="D31" s="28"/>
      <c r="E31" s="28"/>
      <c r="F31" s="29"/>
    </row>
    <row r="32" spans="1:7" x14ac:dyDescent="0.2">
      <c r="A32" s="25" t="s">
        <v>15</v>
      </c>
      <c r="B32" s="30"/>
      <c r="C32" s="30"/>
      <c r="D32" s="30"/>
      <c r="E32" s="30"/>
      <c r="F32" s="30"/>
    </row>
    <row r="33" spans="1:6" ht="12.75" customHeight="1" x14ac:dyDescent="0.2">
      <c r="A33" s="25" t="s">
        <v>93</v>
      </c>
      <c r="B33" s="22"/>
      <c r="C33" s="22"/>
      <c r="D33" s="22"/>
      <c r="E33" s="22"/>
      <c r="F33" s="22"/>
    </row>
    <row r="34" spans="1:6" ht="12.95" customHeight="1" x14ac:dyDescent="0.2">
      <c r="A34" s="31" t="s">
        <v>37</v>
      </c>
      <c r="B34" s="32"/>
      <c r="C34" s="32"/>
      <c r="D34" s="32"/>
      <c r="E34" s="32"/>
      <c r="F34" s="32"/>
    </row>
    <row r="35" spans="1:6" x14ac:dyDescent="0.2">
      <c r="A35" s="33" t="s">
        <v>53</v>
      </c>
      <c r="B35" s="34"/>
      <c r="C35" s="29"/>
      <c r="D35" s="29"/>
      <c r="E35" s="29"/>
      <c r="F35" s="29"/>
    </row>
    <row r="36" spans="1:6" ht="12.75" customHeight="1" x14ac:dyDescent="0.2">
      <c r="A36" s="33" t="s">
        <v>166</v>
      </c>
      <c r="B36" s="25"/>
      <c r="C36" s="35"/>
      <c r="D36" s="35"/>
      <c r="E36" s="35"/>
      <c r="F36" s="35"/>
    </row>
    <row r="37" spans="1:6" ht="12.75" customHeight="1" x14ac:dyDescent="0.2">
      <c r="A37" s="25"/>
      <c r="B37" s="25"/>
      <c r="C37" s="35"/>
      <c r="D37" s="35"/>
      <c r="E37" s="35"/>
      <c r="F37" s="35"/>
    </row>
    <row r="38" spans="1:6" ht="12.75" hidden="1" customHeight="1" x14ac:dyDescent="0.2">
      <c r="A38" s="25"/>
      <c r="B38" s="25"/>
      <c r="C38" s="35"/>
      <c r="D38" s="35"/>
      <c r="E38" s="35"/>
      <c r="F38" s="35"/>
    </row>
    <row r="39" spans="1:6" hidden="1" x14ac:dyDescent="0.2"/>
    <row r="40" spans="1:6" hidden="1" x14ac:dyDescent="0.2"/>
    <row r="41" spans="1:6" hidden="1" x14ac:dyDescent="0.2">
      <c r="A41" s="23"/>
      <c r="B41" s="23"/>
      <c r="C41" s="23"/>
      <c r="D41" s="23"/>
      <c r="E41" s="23"/>
      <c r="F41" s="23"/>
    </row>
    <row r="42" spans="1:6" hidden="1" x14ac:dyDescent="0.2">
      <c r="A42" s="23"/>
      <c r="B42" s="23"/>
      <c r="C42" s="23"/>
      <c r="D42" s="23"/>
      <c r="E42" s="23"/>
      <c r="F42" s="23"/>
    </row>
    <row r="43" spans="1:6" hidden="1" x14ac:dyDescent="0.2">
      <c r="A43" s="23"/>
      <c r="B43" s="23"/>
      <c r="C43" s="23"/>
      <c r="D43" s="23"/>
      <c r="E43" s="23"/>
      <c r="F43" s="23"/>
    </row>
    <row r="44" spans="1:6" hidden="1" x14ac:dyDescent="0.2">
      <c r="A44" s="23"/>
      <c r="B44" s="23"/>
      <c r="C44" s="23"/>
      <c r="D44" s="23"/>
      <c r="E44" s="23"/>
      <c r="F44" s="23"/>
    </row>
    <row r="45" spans="1:6" hidden="1" x14ac:dyDescent="0.2">
      <c r="A45" s="23"/>
      <c r="B45" s="23"/>
      <c r="C45" s="23"/>
      <c r="D45" s="23"/>
      <c r="E45" s="23"/>
      <c r="F45" s="23"/>
    </row>
    <row r="46" spans="1:6" hidden="1" x14ac:dyDescent="0.2"/>
    <row r="47" spans="1:6" hidden="1" x14ac:dyDescent="0.2"/>
    <row r="48" spans="1:6"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sheetData>
  <sheetProtection sheet="1" formatCells="0" insertRows="0" deleteRows="0"/>
  <mergeCells count="10">
    <mergeCell ref="E25:F25"/>
    <mergeCell ref="A8:F8"/>
    <mergeCell ref="A1:F1"/>
    <mergeCell ref="A9:F9"/>
    <mergeCell ref="B2:F2"/>
    <mergeCell ref="B3:F3"/>
    <mergeCell ref="B4:F4"/>
    <mergeCell ref="B7:F7"/>
    <mergeCell ref="B5:F5"/>
    <mergeCell ref="B6:F6"/>
  </mergeCells>
  <dataValidations count="2">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24">
      <formula1>$B$4</formula1>
      <formula2>$B$5</formula2>
    </dataValidation>
    <dataValidation allowBlank="1" showInputMessage="1" showErrorMessage="1" prompt="Insert additional rows as needed:_x000a_- 'right click' on a row number (left of screen)_x000a_- select 'Insert' (this will insert a row above it)" sqref="A10"/>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x14:formula1>
            <xm:f>'Summary and sign-off'!$A$44:$A$45</xm:f>
          </x14:formula1>
          <xm:sqref>C11:C24</xm:sqref>
        </x14:dataValidation>
        <x14:dataValidation type="list" errorStyle="information" operator="greaterThan" allowBlank="1" showInputMessage="1" prompt="Provide specific $ value if possible">
          <x14:formula1>
            <xm:f>'Summary and sign-off'!$A$38:$A$43</xm:f>
          </x14:formula1>
          <xm:sqref>E11:E24</xm:sqref>
        </x14:dataValidation>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B7:F7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iManageAuthor xmlns="12165527-d881-4234-97f9-ee139a3f0c31">NEEDHAMGIRVENG</iManageAuthor>
    <Security_x0020_Classification xmlns="12165527-d881-4234-97f9-ee139a3f0c31">UNCLASSIFIED</Security_x0020_Classification>
    <Business_x0020_Unit xmlns="12165527-d881-4234-97f9-ee139a3f0c31">SAAP</Business_x0020_Unit>
    <Endorsement xmlns="12165527-d881-4234-97f9-ee139a3f0c31" xsi:nil="true"/>
    <RM_x0020_DOC_x0020_ID xmlns="12165527-d881-4234-97f9-ee139a3f0c31" xsi:nil="true"/>
    <Class xmlns="12165527-d881-4234-97f9-ee139a3f0c31">POLICIES</Class>
    <File_x0020_No xmlns="12165527-d881-4234-97f9-ee139a3f0c31">SSC-SIC-2-14</File_x0020_No>
    <DOCNUM xmlns="12165527-d881-4234-97f9-ee139a3f0c31">2290185</DOCNUM>
    <Key_x0020_Version xmlns="12165527-d881-4234-97f9-ee139a3f0c31">false</Key_x0020_Version>
    <Precedents xmlns="12165527-d881-4234-97f9-ee139a3f0c31" xsi:nil="true"/>
    <SubClass xmlns="12165527-d881-4234-97f9-ee139a3f0c31" xsi:nil="true"/>
    <Sec_x0020_Review xmlns="12165527-d881-4234-97f9-ee139a3f0c31" xsi:nil="true"/>
    <Cabinet_x0020_Committee xmlns="12165527-d881-4234-97f9-ee139a3f0c31" xsi:nil="true"/>
  </documentManagement>
</p:properties>
</file>

<file path=customXml/item3.xml><?xml version="1.0" encoding="utf-8"?>
<ct:contentTypeSchema xmlns:ct="http://schemas.microsoft.com/office/2006/metadata/contentType" xmlns:ma="http://schemas.microsoft.com/office/2006/metadata/properties/metaAttributes" ct:_="" ma:_="" ma:contentTypeName="iManageDocument" ma:contentTypeID="0x01010054669F8639DE294E941D1F01D6045AA9004910BA11A4C5304E8E4C6F9EFF2E939A" ma:contentTypeVersion="4" ma:contentTypeDescription="" ma:contentTypeScope="" ma:versionID="8834bfa83ceff1bf505054ff48d22a0b">
  <xsd:schema xmlns:xsd="http://www.w3.org/2001/XMLSchema" xmlns:xs="http://www.w3.org/2001/XMLSchema" xmlns:p="http://schemas.microsoft.com/office/2006/metadata/properties" xmlns:ns2="12165527-d881-4234-97f9-ee139a3f0c31" targetNamespace="http://schemas.microsoft.com/office/2006/metadata/properties" ma:root="true" ma:fieldsID="be9e5cb15a82a635f3e5640eebc0aa29" ns2:_="">
    <xsd:import namespace="12165527-d881-4234-97f9-ee139a3f0c31"/>
    <xsd:element name="properties">
      <xsd:complexType>
        <xsd:sequence>
          <xsd:element name="documentManagement">
            <xsd:complexType>
              <xsd:all>
                <xsd:element ref="ns2:Business_x0020_Unit" minOccurs="0"/>
                <xsd:element ref="ns2:Cabinet_x0020_Committee" minOccurs="0"/>
                <xsd:element ref="ns2:Class" minOccurs="0"/>
                <xsd:element ref="ns2:DOCNUM" minOccurs="0"/>
                <xsd:element ref="ns2:Endorsement" minOccurs="0"/>
                <xsd:element ref="ns2:File_x0020_No" minOccurs="0"/>
                <xsd:element ref="ns2:Precedents" minOccurs="0"/>
                <xsd:element ref="ns2:Key_x0020_Version" minOccurs="0"/>
                <xsd:element ref="ns2:SubClass" minOccurs="0"/>
                <xsd:element ref="ns2:RM_x0020_DOC_x0020_ID" minOccurs="0"/>
                <xsd:element ref="ns2:Sec_x0020_Review" minOccurs="0"/>
                <xsd:element ref="ns2:Security_x0020_Classification" minOccurs="0"/>
                <xsd:element ref="ns2:iManageAutho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165527-d881-4234-97f9-ee139a3f0c31" elementFormDefault="qualified">
    <xsd:import namespace="http://schemas.microsoft.com/office/2006/documentManagement/types"/>
    <xsd:import namespace="http://schemas.microsoft.com/office/infopath/2007/PartnerControls"/>
    <xsd:element name="Business_x0020_Unit" ma:index="8" nillable="true" ma:displayName="Business Unit" ma:format="Dropdown" ma:internalName="Business_x0020_Unit">
      <xsd:simpleType>
        <xsd:union memberTypes="dms:Text">
          <xsd:simpleType>
            <xsd:restriction base="dms:Choice">
              <xsd:enumeration value="BCS"/>
            </xsd:restriction>
          </xsd:simpleType>
        </xsd:union>
      </xsd:simpleType>
    </xsd:element>
    <xsd:element name="Cabinet_x0020_Committee" ma:index="9" nillable="true" ma:displayName="Cabinet Committee" ma:format="Dropdown" ma:internalName="Cabinet_x0020_Committee">
      <xsd:simpleType>
        <xsd:union memberTypes="dms:Text">
          <xsd:simpleType>
            <xsd:restriction base="dms:Choice">
              <xsd:enumeration value="Appointments and Honours"/>
            </xsd:restriction>
          </xsd:simpleType>
        </xsd:union>
      </xsd:simpleType>
    </xsd:element>
    <xsd:element name="Class" ma:index="10" nillable="true" ma:displayName="Class" ma:format="Dropdown" ma:internalName="Class">
      <xsd:simpleType>
        <xsd:union memberTypes="dms:Text">
          <xsd:simpleType>
            <xsd:restriction base="dms:Choice">
              <xsd:enumeration value="ADVICE"/>
            </xsd:restriction>
          </xsd:simpleType>
        </xsd:union>
      </xsd:simpleType>
    </xsd:element>
    <xsd:element name="DOCNUM" ma:index="11" nillable="true" ma:displayName="DOCNUM" ma:internalName="DOCNUM">
      <xsd:simpleType>
        <xsd:restriction base="dms:Text">
          <xsd:maxLength value="255"/>
        </xsd:restriction>
      </xsd:simpleType>
    </xsd:element>
    <xsd:element name="Endorsement" ma:index="12" nillable="true" ma:displayName="Endorsement" ma:format="Dropdown" ma:internalName="Endorsement">
      <xsd:simpleType>
        <xsd:union memberTypes="dms:Text">
          <xsd:simpleType>
            <xsd:restriction base="dms:Choice">
              <xsd:enumeration value="Addressee Only"/>
            </xsd:restriction>
          </xsd:simpleType>
        </xsd:union>
      </xsd:simpleType>
    </xsd:element>
    <xsd:element name="File_x0020_No" ma:index="13" nillable="true" ma:displayName="File No" ma:internalName="File_x0020_No">
      <xsd:simpleType>
        <xsd:restriction base="dms:Text">
          <xsd:maxLength value="255"/>
        </xsd:restriction>
      </xsd:simpleType>
    </xsd:element>
    <xsd:element name="Precedents" ma:index="14" nillable="true" ma:displayName="Precedents" ma:format="Dropdown" ma:internalName="Precedents">
      <xsd:simpleType>
        <xsd:restriction base="dms:Choice">
          <xsd:enumeration value="ASHCROFTC"/>
        </xsd:restriction>
      </xsd:simpleType>
    </xsd:element>
    <xsd:element name="Key_x0020_Version" ma:index="15" nillable="true" ma:displayName="Key Version" ma:default="0" ma:internalName="Key_x0020_Version">
      <xsd:simpleType>
        <xsd:restriction base="dms:Boolean"/>
      </xsd:simpleType>
    </xsd:element>
    <xsd:element name="SubClass" ma:index="16" nillable="true" ma:displayName="SubClass" ma:format="Dropdown" ma:internalName="SubClass">
      <xsd:simpleType>
        <xsd:union memberTypes="dms:Text">
          <xsd:simpleType>
            <xsd:restriction base="dms:Choice">
              <xsd:enumeration value="MINISTER"/>
            </xsd:restriction>
          </xsd:simpleType>
        </xsd:union>
      </xsd:simpleType>
    </xsd:element>
    <xsd:element name="RM_x0020_DOC_x0020_ID" ma:index="17" nillable="true" ma:displayName="RM DOC ID" ma:internalName="RM_x0020_DOC_x0020_ID">
      <xsd:simpleType>
        <xsd:restriction base="dms:Text">
          <xsd:maxLength value="255"/>
        </xsd:restriction>
      </xsd:simpleType>
    </xsd:element>
    <xsd:element name="Sec_x0020_Review" ma:index="18" nillable="true" ma:displayName="Sec Review" ma:format="DateOnly" ma:internalName="Sec_x0020_Review">
      <xsd:simpleType>
        <xsd:restriction base="dms:DateTime"/>
      </xsd:simpleType>
    </xsd:element>
    <xsd:element name="Security_x0020_Classification" ma:index="19" nillable="true" ma:displayName="Security Classification" ma:format="Dropdown" ma:internalName="Security_x0020_Classification">
      <xsd:simpleType>
        <xsd:union memberTypes="dms:Text">
          <xsd:simpleType>
            <xsd:restriction base="dms:Choice">
              <xsd:enumeration value="BUDGET-SENSITIVE"/>
            </xsd:restriction>
          </xsd:simpleType>
        </xsd:union>
      </xsd:simpleType>
    </xsd:element>
    <xsd:element name="iManageAuthor" ma:index="21" nillable="true" ma:displayName="iManageAuthor" ma:internalName="iManageAutho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0"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2.xml><?xml version="1.0" encoding="utf-8"?>
<ds:datastoreItem xmlns:ds="http://schemas.openxmlformats.org/officeDocument/2006/customXml" ds:itemID="{F579D7F4-D0D7-4BCB-BBEA-E7C37A64913E}">
  <ds:schemaRefs>
    <ds:schemaRef ds:uri="http://purl.org/dc/terms/"/>
    <ds:schemaRef ds:uri="http://schemas.microsoft.com/office/2006/documentManagement/types"/>
    <ds:schemaRef ds:uri="12165527-d881-4234-97f9-ee139a3f0c31"/>
    <ds:schemaRef ds:uri="http://schemas.openxmlformats.org/package/2006/metadata/core-properties"/>
    <ds:schemaRef ds:uri="http://purl.org/dc/elements/1.1/"/>
    <ds:schemaRef ds:uri="http://schemas.microsoft.com/office/infopath/2007/PartnerControls"/>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59B4CE85-749F-4A5A-98FF-EB9029D5DC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165527-d881-4234-97f9-ee139a3f0c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Guidance for agencies</vt:lpstr>
      <vt:lpstr>Summary and sign-off</vt:lpstr>
      <vt:lpstr>Travel</vt:lpstr>
      <vt:lpstr>Hospitality</vt:lpstr>
      <vt:lpstr>All other expenses</vt:lpstr>
      <vt:lpstr>Gifts and benefits</vt:lpstr>
      <vt:lpstr>'All other expenses'!Print_Area</vt:lpstr>
      <vt:lpstr>'Gifts and benefits'!Print_Area</vt:lpstr>
      <vt:lpstr>'Guidance for agencies'!Print_Area</vt:lpstr>
      <vt:lpstr>Hospitality!Print_Area</vt:lpstr>
      <vt:lpstr>'Summary and sign-off'!Print_Area</vt:lpstr>
      <vt:lpstr>Travel!Print_Area</vt:lpstr>
    </vt:vector>
  </TitlesOfParts>
  <Company>SSC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creator>mortensenm</dc:creator>
  <dc:description>Version 7 - for review by SIT - ready 2/10/18</dc:description>
  <cp:lastModifiedBy>Gaylene Corlett</cp:lastModifiedBy>
  <cp:lastPrinted>2018-10-07T21:08:03Z</cp:lastPrinted>
  <dcterms:created xsi:type="dcterms:W3CDTF">2010-10-17T20:59:02Z</dcterms:created>
  <dcterms:modified xsi:type="dcterms:W3CDTF">2020-08-02T21:03:51Z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0x01010054669F8639DE294E941D1F01D6045AA9004910BA11A4C5304E8E4C6F9EFF2E939A</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ies>
</file>