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amlet\UserShares\dpmc\data\OGormanC\desktop\"/>
    </mc:Choice>
  </mc:AlternateContent>
  <xr:revisionPtr revIDLastSave="0" documentId="8_{FA3C0051-CC42-49F9-ABB8-4C5503C591F9}" xr6:coauthVersionLast="47" xr6:coauthVersionMax="47" xr10:uidLastSave="{00000000-0000-0000-0000-000000000000}"/>
  <bookViews>
    <workbookView xWindow="-120" yWindow="-120" windowWidth="25440" windowHeight="1539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4" l="1"/>
  <c r="C25" i="3"/>
  <c r="C25" i="2"/>
  <c r="C37" i="1"/>
  <c r="C51" i="1"/>
  <c r="C23" i="1"/>
  <c r="B6" i="13" l="1"/>
  <c r="E60" i="13"/>
  <c r="C60" i="13"/>
  <c r="C28" i="4"/>
  <c r="C27" i="4"/>
  <c r="B60" i="13" l="1"/>
  <c r="B59" i="13"/>
  <c r="D59" i="13"/>
  <c r="B58" i="13"/>
  <c r="D58" i="13"/>
  <c r="D57" i="13"/>
  <c r="B57" i="13"/>
  <c r="D56" i="13"/>
  <c r="B56" i="13"/>
  <c r="D55" i="13"/>
  <c r="B55" i="13"/>
  <c r="B2" i="4"/>
  <c r="B3" i="4"/>
  <c r="B2" i="3"/>
  <c r="B3" i="3"/>
  <c r="B2" i="2"/>
  <c r="B3" i="2"/>
  <c r="B2" i="1"/>
  <c r="B3" i="1"/>
  <c r="F58" i="13" l="1"/>
  <c r="D25" i="2" s="1"/>
  <c r="F60" i="13"/>
  <c r="E26" i="4" s="1"/>
  <c r="F59" i="13"/>
  <c r="D25" i="3" s="1"/>
  <c r="F57" i="13"/>
  <c r="D51" i="1" s="1"/>
  <c r="F56" i="13"/>
  <c r="D37" i="1" s="1"/>
  <c r="F55" i="13"/>
  <c r="D23" i="1" s="1"/>
  <c r="C13" i="13"/>
  <c r="C12" i="13"/>
  <c r="C11" i="13"/>
  <c r="C16" i="13" l="1"/>
  <c r="C17" i="13"/>
  <c r="B5" i="4" l="1"/>
  <c r="B4" i="4"/>
  <c r="B5" i="3"/>
  <c r="B4" i="3"/>
  <c r="B5" i="2"/>
  <c r="B4" i="2"/>
  <c r="B5" i="1"/>
  <c r="B4" i="1"/>
  <c r="C15" i="13" l="1"/>
  <c r="F12" i="13" l="1"/>
  <c r="C26" i="4"/>
  <c r="F11" i="13" s="1"/>
  <c r="F13" i="13" l="1"/>
  <c r="B51" i="1"/>
  <c r="B17" i="13" s="1"/>
  <c r="B37" i="1"/>
  <c r="B16" i="13" s="1"/>
  <c r="B23" i="1"/>
  <c r="B15" i="13" s="1"/>
  <c r="B25" i="3" l="1"/>
  <c r="B13" i="13" s="1"/>
  <c r="B25" i="2"/>
  <c r="B12" i="13" s="1"/>
  <c r="B11" i="13" l="1"/>
  <c r="B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<sst xmlns="http://schemas.openxmlformats.org/spreadsheetml/2006/main" count="279" uniqueCount="204">
  <si>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</si>
  <si>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</si>
  <si>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</si>
  <si>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</si>
  <si>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</si>
  <si>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</si>
  <si>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</si>
  <si>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</si>
  <si>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</si>
  <si>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</si>
  <si>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</si>
  <si>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</si>
  <si>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</si>
  <si>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</si>
  <si>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</si>
  <si>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</si>
  <si>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</si>
  <si>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</si>
  <si>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</si>
  <si>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</si>
  <si>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</si>
  <si>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</si>
  <si>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</si>
  <si>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</si>
  <si>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</si>
  <si>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</si>
  <si>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</si>
  <si>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</si>
  <si>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</si>
  <si>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</si>
  <si>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</si>
  <si>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</si>
  <si>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</si>
  <si>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</si>
  <si>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</si>
  <si>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</si>
  <si>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</si>
  <si>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</si>
  <si>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</si>
  <si>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</si>
  <si>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</si>
  <si>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</si>
  <si>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</si>
  <si>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</si>
  <si>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</si>
  <si>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</si>
  <si>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</si>
  <si>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</si>
  <si>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</si>
  <si>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</si>
  <si>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</si>
  <si>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</si>
  <si>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</si>
  <si>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</si>
  <si>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</si>
  <si>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</si>
  <si>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</si>
  <si>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</si>
  <si>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</si>
  <si>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</si>
  <si>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</si>
  <si>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</si>
  <si>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</si>
  <si>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</si>
  <si>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</si>
  <si>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</si>
  <si>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</si>
  <si>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</si>
  <si>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</si>
  <si>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</si>
  <si>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</si>
  <si>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</si>
  <si>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</si>
  <si>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</si>
  <si>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</si>
  <si>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</si>
  <si>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</si>
  <si>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</si>
  <si>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</si>
  <si>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</si>
  <si>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</si>
  <si>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</si>
  <si>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</si>
  <si>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</si>
  <si>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</si>
  <si>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</si>
  <si>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</si>
  <si>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</si>
  <si>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</si>
  <si>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</si>
  <si>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</si>
  <si>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</si>
  <si>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</si>
  <si>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</si>
  <si>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</si>
  <si>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</si>
  <si>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</si>
  <si>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</si>
  <si>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</si>
  <si>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</si>
  <si>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</si>
  <si>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</si>
  <si>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</si>
  <si>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</si>
  <si>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</si>
  <si>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</si>
  <si>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</si>
  <si>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</si>
  <si>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</si>
  <si>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</si>
  <si>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</si>
  <si>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</si>
  <si>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</si>
  <si>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</si>
  <si>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</si>
  <si>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</si>
  <si>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</si>
  <si>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</si>
  <si>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</si>
  <si>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</si>
  <si>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</si>
  <si>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</si>
  <si>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</si>
  <si>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</si>
  <si>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</si>
  <si>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</si>
  <si>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</si>
  <si>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</si>
  <si>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</si>
  <si>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</si>
  <si>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</si>
  <si>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</si>
  <si>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</si>
  <si>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</si>
  <si>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</si>
  <si>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</si>
  <si>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</si>
  <si>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</si>
  <si>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</si>
  <si>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</si>
  <si>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</si>
  <si>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</si>
  <si>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</si>
  <si>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</si>
  <si>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</si>
  <si>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</si>
  <si>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</si>
  <si>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</si>
  <si>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</si>
  <si>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</si>
  <si>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</si>
  <si>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</si>
  <si>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</si>
  <si>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</si>
  <si>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</si>
  <si>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</si>
  <si>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</si>
  <si>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</si>
  <si>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</si>
  <si>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</si>
  <si>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</si>
  <si>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</si>
  <si>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</si>
  <si>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</si>
  <si>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</si>
  <si>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</si>
  <si>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</si>
  <si>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</si>
  <si>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</si>
  <si>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The Department of the Prime Minister and Cabinet</t>
  </si>
  <si>
    <t>Monday 13 December 2021</t>
  </si>
  <si>
    <t>taxi</t>
  </si>
  <si>
    <t>Wellington</t>
  </si>
  <si>
    <t>online subsciption</t>
  </si>
  <si>
    <t>N/A</t>
  </si>
  <si>
    <t>membership fees</t>
  </si>
  <si>
    <t>Annual phone and data subscription (CE, DPMC)</t>
  </si>
  <si>
    <t>phone and data costs</t>
  </si>
  <si>
    <t>Phone and data subscription (CE, COVID-19 All-of-Government Response)</t>
  </si>
  <si>
    <t>phone and data costs - four month secondment</t>
  </si>
  <si>
    <t>Sydney</t>
  </si>
  <si>
    <t>Accommodation</t>
  </si>
  <si>
    <t>Thursday 9 June 2022</t>
  </si>
  <si>
    <t>Invitation  to the Welllington Homeless Women's Trust Gala Dinner</t>
  </si>
  <si>
    <t>Air New Zealand</t>
  </si>
  <si>
    <t>NZSSPD Dinner</t>
  </si>
  <si>
    <t>Victoria University</t>
  </si>
  <si>
    <t>British High Commissioner</t>
  </si>
  <si>
    <t>Matariki Farewell Ball</t>
  </si>
  <si>
    <t>Hospitality (e.g. facilitation, official meals) whilst on business in Sydney</t>
  </si>
  <si>
    <t>Australian Government</t>
  </si>
  <si>
    <t>American Ambassador</t>
  </si>
  <si>
    <t>Lunch with officials</t>
  </si>
  <si>
    <t>WLG-SYD-WLG</t>
  </si>
  <si>
    <t>taxi to airport</t>
  </si>
  <si>
    <t>Friday 10 June 2022</t>
  </si>
  <si>
    <t>Express RAT test for return to New Zealand</t>
  </si>
  <si>
    <t>Attending Investiture Ceremony at Government House</t>
  </si>
  <si>
    <t>9 -10 June 2022 - Acting CE travelling with delegation to meet incoming Australian Government officials following Australian elections</t>
  </si>
  <si>
    <t>Flights plus booking fees</t>
  </si>
  <si>
    <t>Tony Lynch</t>
  </si>
  <si>
    <t>NZ Institute of International  Affairs</t>
  </si>
  <si>
    <t>Subscription Sydney Morning Herald</t>
  </si>
  <si>
    <t>This disclosure has been approved by the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</si>
</sst>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200</v>
      </c>
      <c r="C3" s="174"/>
      <c r="D3" s="174"/>
      <c r="E3" s="174"/>
      <c r="F3" s="174"/>
      <c r="G3" s="46"/>
      <c r="H3" s="46"/>
      <c r="I3" s="46"/>
      <c r="J3" s="46"/>
      <c r="K3" s="46"/>
    </row>
    <row r="4" spans="1:11" ht="21" customHeight="1" x14ac:dyDescent="0.2">
      <c r="A4" s="4" t="s">
        <v>54</v>
      </c>
      <c r="B4" s="175">
        <v>44378</v>
      </c>
      <c r="C4" s="175"/>
      <c r="D4" s="175"/>
      <c r="E4" s="175"/>
      <c r="F4" s="175"/>
      <c r="G4" s="46"/>
      <c r="H4" s="46"/>
      <c r="I4" s="46"/>
      <c r="J4" s="46"/>
      <c r="K4" s="46"/>
    </row>
    <row r="5" spans="1:11" ht="21" customHeight="1" x14ac:dyDescent="0.2">
      <c r="A5" s="4" t="s">
        <v>55</v>
      </c>
      <c r="B5" s="175">
        <v>44742</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203</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2221.5099999999998</v>
      </c>
      <c r="C11" s="102" t="str">
        <f>IF(Travel!B6="",A34,Travel!B6)</f>
        <v>Figures exclude GST</v>
      </c>
      <c r="D11" s="8"/>
      <c r="E11" s="10" t="s">
        <v>66</v>
      </c>
      <c r="F11" s="56">
        <f>'Gifts and benefits'!C26</f>
        <v>5</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benefits'!C27</f>
        <v>2</v>
      </c>
      <c r="G12" s="47"/>
      <c r="H12" s="47"/>
      <c r="I12" s="47"/>
      <c r="J12" s="47"/>
      <c r="K12" s="47"/>
    </row>
    <row r="13" spans="1:11" ht="27.75" customHeight="1" x14ac:dyDescent="0.2">
      <c r="A13" s="10" t="s">
        <v>68</v>
      </c>
      <c r="B13" s="94">
        <f>'All other expenses'!B25</f>
        <v>1317.39</v>
      </c>
      <c r="C13" s="102" t="str">
        <f>IF('All other expenses'!B6="",A34,'All other expenses'!B6)</f>
        <v>Figures exclude GST</v>
      </c>
      <c r="D13" s="8"/>
      <c r="E13" s="10" t="s">
        <v>69</v>
      </c>
      <c r="F13" s="56">
        <f>'Gifts and benefits'!C28</f>
        <v>3</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Travel!B23</f>
        <v>2203.16</v>
      </c>
      <c r="C15" s="104" t="str">
        <f>C11</f>
        <v>Figures exclude GST</v>
      </c>
      <c r="D15" s="8"/>
      <c r="E15" s="8"/>
      <c r="F15" s="58"/>
      <c r="G15" s="46"/>
      <c r="H15" s="46"/>
      <c r="I15" s="46"/>
      <c r="J15" s="46"/>
      <c r="K15" s="46"/>
    </row>
    <row r="16" spans="1:11" ht="27.75" customHeight="1" x14ac:dyDescent="0.2">
      <c r="A16" s="11" t="s">
        <v>71</v>
      </c>
      <c r="B16" s="96">
        <f>Travel!B37</f>
        <v>0</v>
      </c>
      <c r="C16" s="104" t="str">
        <f>C11</f>
        <v>Figures exclude GST</v>
      </c>
      <c r="D16" s="59"/>
      <c r="E16" s="8"/>
      <c r="F16" s="60"/>
      <c r="G16" s="46"/>
      <c r="H16" s="46"/>
      <c r="I16" s="46"/>
      <c r="J16" s="46"/>
      <c r="K16" s="46"/>
    </row>
    <row r="17" spans="1:11" ht="27.75" customHeight="1" x14ac:dyDescent="0.2">
      <c r="A17" s="11" t="s">
        <v>72</v>
      </c>
      <c r="B17" s="96">
        <f>Travel!B51</f>
        <v>18.350000000000001</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COUNT(Travel!B12:B22)</f>
        <v>4</v>
      </c>
      <c r="C55" s="111"/>
      <c r="D55" s="111">
        <f>COUNTIF(Travel!D12:D22,"*")</f>
        <v>4</v>
      </c>
      <c r="E55" s="112"/>
      <c r="F55" s="112" t="b">
        <f>MIN(B55,D55)=MAX(B55,D55)</f>
        <v>1</v>
      </c>
      <c r="G55" s="46"/>
      <c r="H55" s="46"/>
      <c r="I55" s="46"/>
      <c r="J55" s="46"/>
      <c r="K55" s="46"/>
    </row>
    <row r="56" spans="1:11" hidden="1" x14ac:dyDescent="0.2">
      <c r="A56" s="121" t="s">
        <v>105</v>
      </c>
      <c r="B56" s="111">
        <f>COUNT(Travel!B27:B36)</f>
        <v>0</v>
      </c>
      <c r="C56" s="111"/>
      <c r="D56" s="111">
        <f>COUNTIF(Travel!D27:D36,"*")</f>
        <v>0</v>
      </c>
      <c r="E56" s="112"/>
      <c r="F56" s="112" t="b">
        <f>MIN(B56,D56)=MAX(B56,D56)</f>
        <v>1</v>
      </c>
    </row>
    <row r="57" spans="1:11" hidden="1" x14ac:dyDescent="0.2">
      <c r="A57" s="122"/>
      <c r="B57" s="111">
        <f>COUNT(Travel!B41:B50)</f>
        <v>1</v>
      </c>
      <c r="C57" s="111"/>
      <c r="D57" s="111">
        <f>COUNTIF(Travel!D41:D50,"*")</f>
        <v>1</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4</v>
      </c>
      <c r="C59" s="112"/>
      <c r="D59" s="112">
        <f>COUNTIF('All other expenses'!D11:D24,"*")</f>
        <v>4</v>
      </c>
      <c r="E59" s="112"/>
      <c r="F59" s="112" t="b">
        <f>MIN(B59,D59)=MAX(B59,D59)</f>
        <v>1</v>
      </c>
    </row>
    <row r="60" spans="1:11" hidden="1" x14ac:dyDescent="0.2">
      <c r="A60" s="123" t="s">
        <v>108</v>
      </c>
      <c r="B60" s="113">
        <f>COUNTIF('Gifts and benefits'!B11:B25,"*")</f>
        <v>5</v>
      </c>
      <c r="C60" s="113">
        <f>COUNTIF('Gifts and benefits'!C11:C25,"*")</f>
        <v>5</v>
      </c>
      <c r="D60" s="113"/>
      <c r="E60" s="113">
        <f>COUNTA('Gifts and benefits'!E11:E25)</f>
        <v>5</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6"/>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The Department of the Prime Minister and Cabinet</v>
      </c>
      <c r="C2" s="176"/>
      <c r="D2" s="176"/>
      <c r="E2" s="176"/>
      <c r="F2" s="46"/>
    </row>
    <row r="3" spans="1:6" ht="21" customHeight="1" x14ac:dyDescent="0.2">
      <c r="A3" s="4" t="s">
        <v>110</v>
      </c>
      <c r="B3" s="176" t="str">
        <f>'Summary and sign-off'!B3:F3</f>
        <v>Tony Lynch</v>
      </c>
      <c r="C3" s="176"/>
      <c r="D3" s="176"/>
      <c r="E3" s="176"/>
      <c r="F3" s="46"/>
    </row>
    <row r="4" spans="1:6" ht="21" customHeight="1" x14ac:dyDescent="0.2">
      <c r="A4" s="4" t="s">
        <v>111</v>
      </c>
      <c r="B4" s="176">
        <f>'Summary and sign-off'!B4:F4</f>
        <v>44378</v>
      </c>
      <c r="C4" s="176"/>
      <c r="D4" s="176"/>
      <c r="E4" s="176"/>
      <c r="F4" s="46"/>
    </row>
    <row r="5" spans="1:6" ht="21" customHeight="1" x14ac:dyDescent="0.2">
      <c r="A5" s="4" t="s">
        <v>112</v>
      </c>
      <c r="B5" s="176">
        <f>'Summary and sign-off'!B5:F5</f>
        <v>44742</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ht="25.5" x14ac:dyDescent="0.2">
      <c r="A13" s="157"/>
      <c r="B13" s="158">
        <v>1652</v>
      </c>
      <c r="C13" s="159" t="s">
        <v>198</v>
      </c>
      <c r="D13" s="159" t="s">
        <v>199</v>
      </c>
      <c r="E13" s="160" t="s">
        <v>193</v>
      </c>
      <c r="F13" s="1"/>
    </row>
    <row r="14" spans="1:6" s="87" customFormat="1" x14ac:dyDescent="0.2">
      <c r="A14" s="169" t="s">
        <v>182</v>
      </c>
      <c r="B14" s="158">
        <v>45</v>
      </c>
      <c r="C14" s="159"/>
      <c r="D14" s="159" t="s">
        <v>194</v>
      </c>
      <c r="E14" s="160" t="s">
        <v>172</v>
      </c>
      <c r="F14" s="1"/>
    </row>
    <row r="15" spans="1:6" s="87" customFormat="1" x14ac:dyDescent="0.2">
      <c r="A15" s="169" t="s">
        <v>182</v>
      </c>
      <c r="B15" s="158">
        <v>447.66</v>
      </c>
      <c r="C15" s="159"/>
      <c r="D15" s="159" t="s">
        <v>181</v>
      </c>
      <c r="E15" s="160" t="s">
        <v>180</v>
      </c>
      <c r="F15" s="1"/>
    </row>
    <row r="16" spans="1:6" s="87" customFormat="1" x14ac:dyDescent="0.2">
      <c r="A16" s="169" t="s">
        <v>195</v>
      </c>
      <c r="B16" s="158">
        <v>58.5</v>
      </c>
      <c r="C16" s="159"/>
      <c r="D16" s="159" t="s">
        <v>196</v>
      </c>
      <c r="E16" s="160" t="s">
        <v>180</v>
      </c>
      <c r="F16" s="1"/>
    </row>
    <row r="17" spans="1:6" s="87" customFormat="1" x14ac:dyDescent="0.2">
      <c r="A17" s="157"/>
      <c r="B17" s="158"/>
      <c r="C17" s="159"/>
      <c r="D17" s="159"/>
      <c r="E17" s="160"/>
      <c r="F17" s="1"/>
    </row>
    <row r="18" spans="1:6" s="87" customFormat="1" x14ac:dyDescent="0.2">
      <c r="A18" s="157"/>
      <c r="B18" s="158"/>
      <c r="C18" s="159"/>
      <c r="D18" s="159"/>
      <c r="E18" s="160"/>
      <c r="F18" s="1"/>
    </row>
    <row r="19" spans="1:6" s="87" customFormat="1" ht="12.75" customHeight="1" x14ac:dyDescent="0.2">
      <c r="A19" s="157"/>
      <c r="B19" s="158"/>
      <c r="C19" s="159"/>
      <c r="D19" s="159"/>
      <c r="E19" s="160"/>
      <c r="F19" s="1"/>
    </row>
    <row r="20" spans="1:6" s="87" customFormat="1" x14ac:dyDescent="0.2">
      <c r="A20" s="161"/>
      <c r="B20" s="158"/>
      <c r="C20" s="159"/>
      <c r="D20" s="159"/>
      <c r="E20" s="160"/>
      <c r="F20" s="1"/>
    </row>
    <row r="21" spans="1:6" s="87" customFormat="1" x14ac:dyDescent="0.2">
      <c r="A21" s="161"/>
      <c r="B21" s="158"/>
      <c r="C21" s="159"/>
      <c r="D21" s="159"/>
      <c r="E21" s="160"/>
      <c r="F21" s="1"/>
    </row>
    <row r="22" spans="1:6" s="87" customFormat="1" hidden="1" x14ac:dyDescent="0.2">
      <c r="A22" s="143"/>
      <c r="B22" s="144"/>
      <c r="C22" s="145"/>
      <c r="D22" s="145"/>
      <c r="E22" s="146"/>
      <c r="F22" s="1"/>
    </row>
    <row r="23" spans="1:6" ht="19.5" customHeight="1" x14ac:dyDescent="0.2">
      <c r="A23" s="107" t="s">
        <v>122</v>
      </c>
      <c r="B23" s="108">
        <f>SUM(B12:B22)</f>
        <v>2203.16</v>
      </c>
      <c r="C23" s="168" t="str">
        <f>IF(SUBTOTAL(3,B12:B22)=SUBTOTAL(103,B12:B22),'Summary and sign-off'!$A$48,'Summary and sign-off'!$A$49)</f>
        <v>Check - there are no hidden rows with data</v>
      </c>
      <c r="D23" s="177" t="str">
        <f>IF('Summary and sign-off'!F55='Summary and sign-off'!F54,'Summary and sign-off'!A51,'Summary and sign-off'!A50)</f>
        <v>Check - each entry provides sufficient information</v>
      </c>
      <c r="E23" s="177"/>
      <c r="F23" s="46"/>
    </row>
    <row r="24" spans="1:6" ht="10.5" customHeight="1" x14ac:dyDescent="0.2">
      <c r="A24" s="27"/>
      <c r="B24" s="22"/>
      <c r="C24" s="27"/>
      <c r="D24" s="27"/>
      <c r="E24" s="27"/>
      <c r="F24" s="27"/>
    </row>
    <row r="25" spans="1:6" ht="24.75" customHeight="1" x14ac:dyDescent="0.2">
      <c r="A25" s="178" t="s">
        <v>123</v>
      </c>
      <c r="B25" s="178"/>
      <c r="C25" s="178"/>
      <c r="D25" s="178"/>
      <c r="E25" s="178"/>
      <c r="F25" s="47"/>
    </row>
    <row r="26" spans="1:6" ht="27" customHeight="1" x14ac:dyDescent="0.2">
      <c r="A26" s="35" t="s">
        <v>117</v>
      </c>
      <c r="B26" s="35" t="s">
        <v>62</v>
      </c>
      <c r="C26" s="35" t="s">
        <v>124</v>
      </c>
      <c r="D26" s="35" t="s">
        <v>120</v>
      </c>
      <c r="E26" s="35" t="s">
        <v>121</v>
      </c>
      <c r="F26" s="48"/>
    </row>
    <row r="27" spans="1:6" s="87" customFormat="1" hidden="1" x14ac:dyDescent="0.2">
      <c r="A27" s="133"/>
      <c r="B27" s="134"/>
      <c r="C27" s="135"/>
      <c r="D27" s="135"/>
      <c r="E27" s="136"/>
      <c r="F27" s="1"/>
    </row>
    <row r="28" spans="1:6" s="87" customFormat="1" x14ac:dyDescent="0.2">
      <c r="A28" s="157"/>
      <c r="B28" s="158"/>
      <c r="C28" s="159"/>
      <c r="D28" s="159"/>
      <c r="E28" s="160"/>
      <c r="F28" s="1"/>
    </row>
    <row r="29" spans="1:6" s="87" customFormat="1" x14ac:dyDescent="0.2">
      <c r="A29" s="157"/>
      <c r="B29" s="158"/>
      <c r="C29" s="159"/>
      <c r="D29" s="159"/>
      <c r="E29" s="160"/>
      <c r="F29" s="1"/>
    </row>
    <row r="30" spans="1:6" s="87" customFormat="1" x14ac:dyDescent="0.2">
      <c r="A30" s="157"/>
      <c r="B30" s="158"/>
      <c r="C30" s="159"/>
      <c r="D30" s="159"/>
      <c r="E30" s="160"/>
      <c r="F30" s="1"/>
    </row>
    <row r="31" spans="1:6" s="87" customFormat="1" x14ac:dyDescent="0.2">
      <c r="A31" s="157"/>
      <c r="B31" s="158"/>
      <c r="C31" s="159"/>
      <c r="D31" s="159"/>
      <c r="E31" s="160"/>
      <c r="F31" s="1"/>
    </row>
    <row r="32" spans="1:6" s="87" customFormat="1" x14ac:dyDescent="0.2">
      <c r="A32" s="157"/>
      <c r="B32" s="158"/>
      <c r="C32" s="159"/>
      <c r="D32" s="159"/>
      <c r="E32" s="160"/>
      <c r="F32" s="1"/>
    </row>
    <row r="33" spans="1:6" s="87" customFormat="1" x14ac:dyDescent="0.2">
      <c r="A33" s="157"/>
      <c r="B33" s="158"/>
      <c r="C33" s="159"/>
      <c r="D33" s="159"/>
      <c r="E33" s="160"/>
      <c r="F33" s="1"/>
    </row>
    <row r="34" spans="1:6" s="87" customFormat="1" x14ac:dyDescent="0.2">
      <c r="A34" s="157"/>
      <c r="B34" s="158"/>
      <c r="C34" s="159"/>
      <c r="D34" s="159"/>
      <c r="E34" s="160"/>
      <c r="F34" s="1"/>
    </row>
    <row r="35" spans="1:6" s="87" customFormat="1" x14ac:dyDescent="0.2">
      <c r="A35" s="157"/>
      <c r="B35" s="158"/>
      <c r="C35" s="159"/>
      <c r="D35" s="159"/>
      <c r="E35" s="160"/>
      <c r="F35" s="1"/>
    </row>
    <row r="36" spans="1:6" s="87" customFormat="1" hidden="1" x14ac:dyDescent="0.2">
      <c r="A36" s="147"/>
      <c r="B36" s="148"/>
      <c r="C36" s="149"/>
      <c r="D36" s="149"/>
      <c r="E36" s="150"/>
      <c r="F36" s="1"/>
    </row>
    <row r="37" spans="1:6" ht="19.5" customHeight="1" x14ac:dyDescent="0.2">
      <c r="A37" s="107" t="s">
        <v>125</v>
      </c>
      <c r="B37" s="108">
        <f>SUM(B27:B36)</f>
        <v>0</v>
      </c>
      <c r="C37" s="168" t="str">
        <f>IF(SUBTOTAL(3,B27:B36)=SUBTOTAL(103,B27:B36),'Summary and sign-off'!$A$48,'Summary and sign-off'!$A$49)</f>
        <v>Check - there are no hidden rows with data</v>
      </c>
      <c r="D37" s="177" t="str">
        <f>IF('Summary and sign-off'!F56='Summary and sign-off'!F54,'Summary and sign-off'!A51,'Summary and sign-off'!A50)</f>
        <v>Check - each entry provides sufficient information</v>
      </c>
      <c r="E37" s="177"/>
      <c r="F37" s="46"/>
    </row>
    <row r="38" spans="1:6" ht="10.5" customHeight="1" x14ac:dyDescent="0.2">
      <c r="A38" s="27"/>
      <c r="B38" s="22"/>
      <c r="C38" s="27"/>
      <c r="D38" s="27"/>
      <c r="E38" s="27"/>
      <c r="F38" s="27"/>
    </row>
    <row r="39" spans="1:6" ht="24.75" customHeight="1" x14ac:dyDescent="0.2">
      <c r="A39" s="178" t="s">
        <v>126</v>
      </c>
      <c r="B39" s="178"/>
      <c r="C39" s="178"/>
      <c r="D39" s="178"/>
      <c r="E39" s="178"/>
      <c r="F39" s="46"/>
    </row>
    <row r="40" spans="1:6" ht="27" customHeight="1" x14ac:dyDescent="0.2">
      <c r="A40" s="35" t="s">
        <v>117</v>
      </c>
      <c r="B40" s="35" t="s">
        <v>62</v>
      </c>
      <c r="C40" s="35" t="s">
        <v>127</v>
      </c>
      <c r="D40" s="35" t="s">
        <v>128</v>
      </c>
      <c r="E40" s="35" t="s">
        <v>121</v>
      </c>
      <c r="F40" s="49"/>
    </row>
    <row r="41" spans="1:6" s="87" customFormat="1" hidden="1" x14ac:dyDescent="0.2">
      <c r="A41" s="133"/>
      <c r="B41" s="134"/>
      <c r="C41" s="135"/>
      <c r="D41" s="135"/>
      <c r="E41" s="136"/>
      <c r="F41" s="1"/>
    </row>
    <row r="42" spans="1:6" s="87" customFormat="1" x14ac:dyDescent="0.2">
      <c r="A42" s="157" t="s">
        <v>170</v>
      </c>
      <c r="B42" s="158">
        <v>18.350000000000001</v>
      </c>
      <c r="C42" s="159" t="s">
        <v>197</v>
      </c>
      <c r="D42" s="159" t="s">
        <v>171</v>
      </c>
      <c r="E42" s="160" t="s">
        <v>172</v>
      </c>
      <c r="F42" s="1"/>
    </row>
    <row r="43" spans="1:6" s="87" customFormat="1" x14ac:dyDescent="0.2">
      <c r="A43" s="157"/>
      <c r="B43" s="158"/>
      <c r="C43" s="159"/>
      <c r="D43" s="159"/>
      <c r="E43" s="160"/>
      <c r="F43" s="1"/>
    </row>
    <row r="44" spans="1:6" s="87" customFormat="1" x14ac:dyDescent="0.2">
      <c r="A44" s="157"/>
      <c r="B44" s="158"/>
      <c r="C44" s="159"/>
      <c r="D44" s="159"/>
      <c r="E44" s="160"/>
      <c r="F44" s="1"/>
    </row>
    <row r="45" spans="1:6" s="87" customFormat="1" x14ac:dyDescent="0.2">
      <c r="A45" s="157"/>
      <c r="B45" s="158"/>
      <c r="C45" s="159"/>
      <c r="D45" s="159"/>
      <c r="E45" s="160"/>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x14ac:dyDescent="0.2">
      <c r="A49" s="157"/>
      <c r="B49" s="158"/>
      <c r="C49" s="159"/>
      <c r="D49" s="159"/>
      <c r="E49" s="160"/>
      <c r="F49" s="1"/>
    </row>
    <row r="50" spans="1:6" s="87" customFormat="1" hidden="1" x14ac:dyDescent="0.2">
      <c r="A50" s="133"/>
      <c r="B50" s="134"/>
      <c r="C50" s="135"/>
      <c r="D50" s="135"/>
      <c r="E50" s="136"/>
      <c r="F50" s="1"/>
    </row>
    <row r="51" spans="1:6" ht="19.5" customHeight="1" x14ac:dyDescent="0.2">
      <c r="A51" s="107" t="s">
        <v>129</v>
      </c>
      <c r="B51" s="108">
        <f>SUM(B41:B50)</f>
        <v>18.350000000000001</v>
      </c>
      <c r="C51" s="168" t="str">
        <f>IF(SUBTOTAL(3,B41:B50)=SUBTOTAL(103,B41:B50),'Summary and sign-off'!$A$48,'Summary and sign-off'!$A$49)</f>
        <v>Check - there are no hidden rows with data</v>
      </c>
      <c r="D51" s="177" t="str">
        <f>IF('Summary and sign-off'!F57='Summary and sign-off'!F54,'Summary and sign-off'!A51,'Summary and sign-off'!A50)</f>
        <v>Check - each entry provides sufficient information</v>
      </c>
      <c r="E51" s="177"/>
      <c r="F51" s="46"/>
    </row>
    <row r="52" spans="1:6" ht="10.5" customHeight="1" x14ac:dyDescent="0.2">
      <c r="A52" s="27"/>
      <c r="B52" s="92"/>
      <c r="C52" s="22"/>
      <c r="D52" s="27"/>
      <c r="E52" s="27"/>
      <c r="F52" s="27"/>
    </row>
    <row r="53" spans="1:6" ht="34.5" customHeight="1" x14ac:dyDescent="0.2">
      <c r="A53" s="50" t="s">
        <v>130</v>
      </c>
      <c r="B53" s="93">
        <f>B23+B37+B51</f>
        <v>2221.5099999999998</v>
      </c>
      <c r="C53" s="51"/>
      <c r="D53" s="51"/>
      <c r="E53" s="51"/>
      <c r="F53" s="26"/>
    </row>
    <row r="54" spans="1:6" x14ac:dyDescent="0.2">
      <c r="A54" s="27"/>
      <c r="B54" s="22"/>
      <c r="C54" s="27"/>
      <c r="D54" s="27"/>
      <c r="E54" s="27"/>
      <c r="F54" s="27"/>
    </row>
    <row r="55" spans="1:6" x14ac:dyDescent="0.2">
      <c r="A55" s="52" t="s">
        <v>73</v>
      </c>
      <c r="B55" s="25"/>
      <c r="C55" s="26"/>
      <c r="D55" s="26"/>
      <c r="E55" s="26"/>
      <c r="F55" s="27"/>
    </row>
    <row r="56" spans="1:6" ht="12.6" customHeight="1" x14ac:dyDescent="0.2">
      <c r="A56" s="23" t="s">
        <v>131</v>
      </c>
      <c r="B56" s="53"/>
      <c r="C56" s="53"/>
      <c r="D56" s="32"/>
      <c r="E56" s="32"/>
      <c r="F56" s="27"/>
    </row>
    <row r="57" spans="1:6" ht="12.95" customHeight="1" x14ac:dyDescent="0.2">
      <c r="A57" s="31" t="s">
        <v>132</v>
      </c>
      <c r="B57" s="27"/>
      <c r="C57" s="32"/>
      <c r="D57" s="27"/>
      <c r="E57" s="32"/>
      <c r="F57" s="27"/>
    </row>
    <row r="58" spans="1:6" x14ac:dyDescent="0.2">
      <c r="A58" s="31" t="s">
        <v>133</v>
      </c>
      <c r="B58" s="32"/>
      <c r="C58" s="32"/>
      <c r="D58" s="32"/>
      <c r="E58" s="54"/>
      <c r="F58" s="46"/>
    </row>
    <row r="59" spans="1:6" x14ac:dyDescent="0.2">
      <c r="A59" s="23" t="s">
        <v>79</v>
      </c>
      <c r="B59" s="25"/>
      <c r="C59" s="26"/>
      <c r="D59" s="26"/>
      <c r="E59" s="26"/>
      <c r="F59" s="27"/>
    </row>
    <row r="60" spans="1:6" ht="12.95" customHeight="1" x14ac:dyDescent="0.2">
      <c r="A60" s="31" t="s">
        <v>134</v>
      </c>
      <c r="B60" s="27"/>
      <c r="C60" s="32"/>
      <c r="D60" s="27"/>
      <c r="E60" s="32"/>
      <c r="F60" s="27"/>
    </row>
    <row r="61" spans="1:6" x14ac:dyDescent="0.2">
      <c r="A61" s="31" t="s">
        <v>135</v>
      </c>
      <c r="B61" s="32"/>
      <c r="C61" s="32"/>
      <c r="D61" s="32"/>
      <c r="E61" s="54"/>
      <c r="F61" s="46"/>
    </row>
    <row r="62" spans="1:6" x14ac:dyDescent="0.2">
      <c r="A62" s="36" t="s">
        <v>136</v>
      </c>
      <c r="B62" s="36"/>
      <c r="C62" s="36"/>
      <c r="D62" s="36"/>
      <c r="E62" s="54"/>
      <c r="F62" s="46"/>
    </row>
    <row r="63" spans="1:6" x14ac:dyDescent="0.2">
      <c r="A63" s="40"/>
      <c r="B63" s="27"/>
      <c r="C63" s="27"/>
      <c r="D63" s="27"/>
      <c r="E63" s="46"/>
      <c r="F63" s="46"/>
    </row>
    <row r="64" spans="1:6" hidden="1" x14ac:dyDescent="0.2">
      <c r="A64" s="40"/>
      <c r="B64" s="27"/>
      <c r="C64" s="27"/>
      <c r="D64" s="27"/>
      <c r="E64" s="46"/>
      <c r="F64" s="46"/>
    </row>
    <row r="65" spans="1:6" x14ac:dyDescent="0.2"/>
    <row r="69" spans="1:6" ht="12.75" hidden="1" customHeight="1" x14ac:dyDescent="0.2"/>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row r="76" spans="1:6" hidden="1" x14ac:dyDescent="0.2">
      <c r="A76" s="55"/>
      <c r="B76" s="46"/>
      <c r="C76" s="46"/>
      <c r="D76" s="46"/>
      <c r="E76" s="46"/>
      <c r="F76" s="46"/>
    </row>
  </sheetData>
  <sheetProtection sheet="1" formatCells="0" formatRows="0" insertColumns="0" insertRows="0" deleteRows="0"/>
  <mergeCells count="15">
    <mergeCell ref="B7:E7"/>
    <mergeCell ref="B5:E5"/>
    <mergeCell ref="D51:E51"/>
    <mergeCell ref="A1:E1"/>
    <mergeCell ref="A25:E25"/>
    <mergeCell ref="A39:E39"/>
    <mergeCell ref="B2:E2"/>
    <mergeCell ref="B3:E3"/>
    <mergeCell ref="B4:E4"/>
    <mergeCell ref="A8:E8"/>
    <mergeCell ref="A9:E9"/>
    <mergeCell ref="B6:E6"/>
    <mergeCell ref="D23:E23"/>
    <mergeCell ref="D37:E3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7 A35:A36 A12 A22 A41 A5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0 A2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 A30 A17 A13:A14 A16 A18 A19 A20 A21 A28 A29 A31 A32 A33 A34 A42 A43 A44 A45 A46 A47 A48 A4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B27:B36 B41:B50 B12:B22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2"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The Department of the Prime Minister and Cabinet</v>
      </c>
      <c r="C2" s="176"/>
      <c r="D2" s="176"/>
      <c r="E2" s="176"/>
      <c r="F2" s="38"/>
    </row>
    <row r="3" spans="1:6" ht="21" customHeight="1" x14ac:dyDescent="0.2">
      <c r="A3" s="4" t="s">
        <v>110</v>
      </c>
      <c r="B3" s="176" t="str">
        <f>'Summary and sign-off'!B3:F3</f>
        <v>Tony Lynch</v>
      </c>
      <c r="C3" s="176"/>
      <c r="D3" s="176"/>
      <c r="E3" s="176"/>
      <c r="F3" s="38"/>
    </row>
    <row r="4" spans="1:6" ht="21" customHeight="1" x14ac:dyDescent="0.2">
      <c r="A4" s="4" t="s">
        <v>111</v>
      </c>
      <c r="B4" s="176">
        <f>'Summary and sign-off'!B4:F4</f>
        <v>44378</v>
      </c>
      <c r="C4" s="176"/>
      <c r="D4" s="176"/>
      <c r="E4" s="176"/>
      <c r="F4" s="38"/>
    </row>
    <row r="5" spans="1:6" ht="21" customHeight="1" x14ac:dyDescent="0.2">
      <c r="A5" s="4" t="s">
        <v>112</v>
      </c>
      <c r="B5" s="176">
        <f>'Summary and sign-off'!B5:F5</f>
        <v>44742</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The Department of the Prime Minister and Cabinet</v>
      </c>
      <c r="C2" s="176"/>
      <c r="D2" s="176"/>
      <c r="E2" s="176"/>
      <c r="F2" s="24"/>
    </row>
    <row r="3" spans="1:6" ht="21" customHeight="1" x14ac:dyDescent="0.2">
      <c r="A3" s="4" t="s">
        <v>110</v>
      </c>
      <c r="B3" s="176" t="str">
        <f>'Summary and sign-off'!B3:F3</f>
        <v>Tony Lynch</v>
      </c>
      <c r="C3" s="176"/>
      <c r="D3" s="176"/>
      <c r="E3" s="176"/>
      <c r="F3" s="24"/>
    </row>
    <row r="4" spans="1:6" ht="21" customHeight="1" x14ac:dyDescent="0.2">
      <c r="A4" s="4" t="s">
        <v>111</v>
      </c>
      <c r="B4" s="176">
        <f>'Summary and sign-off'!B4:F4</f>
        <v>44378</v>
      </c>
      <c r="C4" s="176"/>
      <c r="D4" s="176"/>
      <c r="E4" s="176"/>
      <c r="F4" s="24"/>
    </row>
    <row r="5" spans="1:6" ht="21" customHeight="1" x14ac:dyDescent="0.2">
      <c r="A5" s="4" t="s">
        <v>112</v>
      </c>
      <c r="B5" s="176">
        <f>'Summary and sign-off'!B5:F5</f>
        <v>44742</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44742</v>
      </c>
      <c r="B12" s="158">
        <v>325.45999999999998</v>
      </c>
      <c r="C12" s="162" t="s">
        <v>202</v>
      </c>
      <c r="D12" s="162" t="s">
        <v>173</v>
      </c>
      <c r="E12" s="163" t="s">
        <v>174</v>
      </c>
      <c r="F12" s="3"/>
    </row>
    <row r="13" spans="1:6" s="87" customFormat="1" x14ac:dyDescent="0.2">
      <c r="A13" s="157">
        <v>44742</v>
      </c>
      <c r="B13" s="158">
        <v>485.22</v>
      </c>
      <c r="C13" s="162" t="s">
        <v>201</v>
      </c>
      <c r="D13" s="162" t="s">
        <v>175</v>
      </c>
      <c r="E13" s="163" t="s">
        <v>174</v>
      </c>
      <c r="F13" s="3"/>
    </row>
    <row r="14" spans="1:6" s="87" customFormat="1" x14ac:dyDescent="0.2">
      <c r="A14" s="157">
        <v>44742</v>
      </c>
      <c r="B14" s="158">
        <v>361.39</v>
      </c>
      <c r="C14" s="162" t="s">
        <v>176</v>
      </c>
      <c r="D14" s="162" t="s">
        <v>177</v>
      </c>
      <c r="E14" s="163" t="s">
        <v>174</v>
      </c>
      <c r="F14" s="3"/>
    </row>
    <row r="15" spans="1:6" s="87" customFormat="1" x14ac:dyDescent="0.2">
      <c r="A15" s="157">
        <v>44742</v>
      </c>
      <c r="B15" s="158">
        <v>145.32</v>
      </c>
      <c r="C15" s="162" t="s">
        <v>178</v>
      </c>
      <c r="D15" s="162" t="s">
        <v>179</v>
      </c>
      <c r="E15" s="163" t="s">
        <v>174</v>
      </c>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1317.39</v>
      </c>
      <c r="C25" s="106" t="str">
        <f>IF(SUBTOTAL(3,B11:B24)=SUBTOTAL(103,B11:B24),'Summary and sign-off'!$A$48,'Summary and sign-off'!$A$49)</f>
        <v>Check - there are no hidden rows with data</v>
      </c>
      <c r="D25" s="177" t="str">
        <f>IF('Summary and sign-off'!F59='Summary and sign-off'!F54,'Summary and sign-off'!A51,'Summary and sign-off'!A50)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6"/>
  <sheetViews>
    <sheetView topLeftCell="A2"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The Department of the Prime Minister and Cabinet</v>
      </c>
      <c r="C2" s="176"/>
      <c r="D2" s="176"/>
      <c r="E2" s="176"/>
      <c r="F2" s="176"/>
    </row>
    <row r="3" spans="1:6" ht="21" customHeight="1" x14ac:dyDescent="0.2">
      <c r="A3" s="4" t="s">
        <v>110</v>
      </c>
      <c r="B3" s="176" t="str">
        <f>'Summary and sign-off'!B3:F3</f>
        <v>Tony Lynch</v>
      </c>
      <c r="C3" s="176"/>
      <c r="D3" s="176"/>
      <c r="E3" s="176"/>
      <c r="F3" s="176"/>
    </row>
    <row r="4" spans="1:6" ht="21" customHeight="1" x14ac:dyDescent="0.2">
      <c r="A4" s="4" t="s">
        <v>111</v>
      </c>
      <c r="B4" s="176">
        <f>'Summary and sign-off'!B4:F4</f>
        <v>44378</v>
      </c>
      <c r="C4" s="176"/>
      <c r="D4" s="176"/>
      <c r="E4" s="176"/>
      <c r="F4" s="176"/>
    </row>
    <row r="5" spans="1:6" ht="21" customHeight="1" x14ac:dyDescent="0.2">
      <c r="A5" s="4" t="s">
        <v>112</v>
      </c>
      <c r="B5" s="176">
        <f>'Summary and sign-off'!B5:F5</f>
        <v>44742</v>
      </c>
      <c r="C5" s="176"/>
      <c r="D5" s="176"/>
      <c r="E5" s="176"/>
      <c r="F5" s="176"/>
    </row>
    <row r="6" spans="1:6" ht="21" customHeight="1" x14ac:dyDescent="0.2">
      <c r="A6" s="4" t="s">
        <v>154</v>
      </c>
      <c r="B6" s="171" t="s">
        <v>81</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ht="25.5" x14ac:dyDescent="0.2">
      <c r="A13" s="157">
        <v>44607</v>
      </c>
      <c r="B13" s="164" t="s">
        <v>183</v>
      </c>
      <c r="C13" s="165" t="s">
        <v>97</v>
      </c>
      <c r="D13" s="164" t="s">
        <v>184</v>
      </c>
      <c r="E13" s="166" t="s">
        <v>91</v>
      </c>
      <c r="F13" s="167"/>
    </row>
    <row r="14" spans="1:6" s="87" customFormat="1" x14ac:dyDescent="0.2">
      <c r="A14" s="157">
        <v>44693</v>
      </c>
      <c r="B14" s="164" t="s">
        <v>185</v>
      </c>
      <c r="C14" s="165" t="s">
        <v>97</v>
      </c>
      <c r="D14" s="164" t="s">
        <v>186</v>
      </c>
      <c r="E14" s="166" t="s">
        <v>91</v>
      </c>
      <c r="F14" s="167"/>
    </row>
    <row r="15" spans="1:6" s="87" customFormat="1" x14ac:dyDescent="0.2">
      <c r="A15" s="157">
        <v>44694</v>
      </c>
      <c r="B15" s="164" t="s">
        <v>192</v>
      </c>
      <c r="C15" s="165" t="s">
        <v>96</v>
      </c>
      <c r="D15" s="164" t="s">
        <v>191</v>
      </c>
      <c r="E15" s="166" t="s">
        <v>91</v>
      </c>
      <c r="F15" s="167"/>
    </row>
    <row r="16" spans="1:6" s="87" customFormat="1" ht="25.5" x14ac:dyDescent="0.2">
      <c r="A16" s="157">
        <v>44722</v>
      </c>
      <c r="B16" s="164" t="s">
        <v>189</v>
      </c>
      <c r="C16" s="165" t="s">
        <v>96</v>
      </c>
      <c r="D16" s="164" t="s">
        <v>190</v>
      </c>
      <c r="E16" s="166" t="s">
        <v>95</v>
      </c>
      <c r="F16" s="167"/>
    </row>
    <row r="17" spans="1:7" s="87" customFormat="1" x14ac:dyDescent="0.2">
      <c r="A17" s="157">
        <v>44735</v>
      </c>
      <c r="B17" s="164" t="s">
        <v>188</v>
      </c>
      <c r="C17" s="165" t="s">
        <v>97</v>
      </c>
      <c r="D17" s="164" t="s">
        <v>187</v>
      </c>
      <c r="E17" s="166" t="s">
        <v>91</v>
      </c>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x14ac:dyDescent="0.2">
      <c r="A24" s="157"/>
      <c r="B24" s="164"/>
      <c r="C24" s="165"/>
      <c r="D24" s="164"/>
      <c r="E24" s="166"/>
      <c r="F24" s="167"/>
    </row>
    <row r="25" spans="1:7" s="87" customFormat="1" hidden="1" x14ac:dyDescent="0.2">
      <c r="A25" s="133"/>
      <c r="B25" s="138"/>
      <c r="C25" s="140"/>
      <c r="D25" s="138"/>
      <c r="E25" s="141"/>
      <c r="F25" s="139"/>
    </row>
    <row r="26" spans="1:7" ht="34.5" customHeight="1" x14ac:dyDescent="0.2">
      <c r="A26" s="152" t="s">
        <v>162</v>
      </c>
      <c r="B26" s="153" t="s">
        <v>163</v>
      </c>
      <c r="C26" s="154">
        <f>C27+C28</f>
        <v>5</v>
      </c>
      <c r="D26" s="155" t="str">
        <f>IF(SUBTOTAL(3,C11:C25)=SUBTOTAL(103,C11:C25),'Summary and sign-off'!$A$48,'Summary and sign-off'!$A$49)</f>
        <v>Check - there are no hidden rows with data</v>
      </c>
      <c r="E26" s="177" t="str">
        <f>IF('Summary and sign-off'!F60='Summary and sign-off'!F54,'Summary and sign-off'!A52,'Summary and sign-off'!A50)</f>
        <v>Check - each entry provides sufficient information</v>
      </c>
      <c r="F26" s="177"/>
      <c r="G26" s="87"/>
    </row>
    <row r="27" spans="1:7" ht="25.5" customHeight="1" x14ac:dyDescent="0.25">
      <c r="A27" s="89"/>
      <c r="B27" s="90" t="s">
        <v>96</v>
      </c>
      <c r="C27" s="91">
        <f>COUNTIF(C11:C25,'Summary and sign-off'!A45)</f>
        <v>2</v>
      </c>
      <c r="D27" s="17"/>
      <c r="E27" s="18"/>
      <c r="F27" s="19"/>
    </row>
    <row r="28" spans="1:7" ht="25.5" customHeight="1" x14ac:dyDescent="0.25">
      <c r="A28" s="89"/>
      <c r="B28" s="90" t="s">
        <v>97</v>
      </c>
      <c r="C28" s="91">
        <f>COUNTIF(C11:C25,'Summary and sign-off'!A46)</f>
        <v>3</v>
      </c>
      <c r="D28" s="17"/>
      <c r="E28" s="18"/>
      <c r="F28" s="19"/>
    </row>
    <row r="29" spans="1:7" x14ac:dyDescent="0.2">
      <c r="A29" s="20"/>
      <c r="B29" s="21"/>
      <c r="C29" s="20"/>
      <c r="D29" s="22"/>
      <c r="E29" s="22"/>
      <c r="F29" s="20"/>
    </row>
    <row r="30" spans="1:7" x14ac:dyDescent="0.2">
      <c r="A30" s="21" t="s">
        <v>152</v>
      </c>
      <c r="B30" s="21"/>
      <c r="C30" s="21"/>
      <c r="D30" s="21"/>
      <c r="E30" s="21"/>
      <c r="F30" s="21"/>
    </row>
    <row r="31" spans="1:7" ht="12.6" customHeight="1" x14ac:dyDescent="0.2">
      <c r="A31" s="23" t="s">
        <v>131</v>
      </c>
      <c r="B31" s="20"/>
      <c r="C31" s="20"/>
      <c r="D31" s="20"/>
      <c r="E31" s="20"/>
      <c r="F31" s="24"/>
    </row>
    <row r="32" spans="1:7" x14ac:dyDescent="0.2">
      <c r="A32" s="23" t="s">
        <v>79</v>
      </c>
      <c r="B32" s="25"/>
      <c r="C32" s="26"/>
      <c r="D32" s="26"/>
      <c r="E32" s="26"/>
      <c r="F32" s="27"/>
    </row>
    <row r="33" spans="1:6" x14ac:dyDescent="0.2">
      <c r="A33" s="23" t="s">
        <v>164</v>
      </c>
      <c r="B33" s="28"/>
      <c r="C33" s="28"/>
      <c r="D33" s="28"/>
      <c r="E33" s="28"/>
      <c r="F33" s="28"/>
    </row>
    <row r="34" spans="1:6" ht="12.75" customHeight="1" x14ac:dyDescent="0.2">
      <c r="A34" s="23" t="s">
        <v>165</v>
      </c>
      <c r="B34" s="20"/>
      <c r="C34" s="20"/>
      <c r="D34" s="20"/>
      <c r="E34" s="20"/>
      <c r="F34" s="20"/>
    </row>
    <row r="35" spans="1:6" ht="12.95" customHeight="1" x14ac:dyDescent="0.2">
      <c r="A35" s="29" t="s">
        <v>166</v>
      </c>
      <c r="B35" s="30"/>
      <c r="C35" s="30"/>
      <c r="D35" s="30"/>
      <c r="E35" s="30"/>
      <c r="F35" s="30"/>
    </row>
    <row r="36" spans="1:6" x14ac:dyDescent="0.2">
      <c r="A36" s="31" t="s">
        <v>167</v>
      </c>
      <c r="B36" s="32"/>
      <c r="C36" s="27"/>
      <c r="D36" s="27"/>
      <c r="E36" s="27"/>
      <c r="F36" s="27"/>
    </row>
    <row r="37" spans="1:6" ht="12.75" customHeight="1" x14ac:dyDescent="0.2">
      <c r="A37" s="31" t="s">
        <v>146</v>
      </c>
      <c r="B37" s="23"/>
      <c r="C37" s="33"/>
      <c r="D37" s="33"/>
      <c r="E37" s="33"/>
      <c r="F37" s="33"/>
    </row>
    <row r="38" spans="1:6" ht="12.75" customHeight="1" x14ac:dyDescent="0.2">
      <c r="A38" s="23"/>
      <c r="B38" s="23"/>
      <c r="C38" s="33"/>
      <c r="D38" s="33"/>
      <c r="E38" s="33"/>
      <c r="F38" s="33"/>
    </row>
    <row r="39" spans="1:6" ht="12.75" hidden="1" customHeight="1" x14ac:dyDescent="0.2">
      <c r="A39" s="23"/>
      <c r="B39" s="23"/>
      <c r="C39" s="33"/>
      <c r="D39" s="33"/>
      <c r="E39" s="33"/>
      <c r="F39" s="33"/>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c r="A46" s="21"/>
      <c r="B46" s="21"/>
      <c r="C46" s="21"/>
      <c r="D46" s="21"/>
      <c r="E46" s="21"/>
      <c r="F46" s="21"/>
    </row>
  </sheetData>
  <sheetProtection sheet="1"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A15 A16 A17 A18 A19 A20 A21 A22 A23 A2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C11:C25</xm:sqref>
        </x14:dataValidation>
        <x14:dataValidation type="list" errorStyle="information" operator="greaterThan" allowBlank="1" showInputMessage="1" prompt="Provide specific $ value if possible" xr:uid="{00000000-0002-0000-0500-000003000000}">
          <x14:formula1>
            <xm:f>'Summary and sign-off'!$A$39:$A$44</xm:f>
          </x14:formula1>
          <xm:sqref>E11:E25</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Chris O'Gorman [DPMC]</cp:lastModifiedBy>
  <cp:revision/>
  <cp:lastPrinted>2022-07-17T20:25:19Z</cp:lastPrinted>
  <dcterms:created xsi:type="dcterms:W3CDTF">2010-10-17T20:59:02Z</dcterms:created>
  <dcterms:modified xsi:type="dcterms:W3CDTF">2022-07-28T22:32:51Z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