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xecutive\CE Expenses\2019 to 2020\"/>
    </mc:Choice>
  </mc:AlternateContent>
  <bookViews>
    <workbookView xWindow="555" yWindow="195" windowWidth="28020" windowHeight="14715" firstSheet="1"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expenses'!$A$1:$E$126</definedName>
    <definedName name="_xlnm.Print_Area" localSheetId="5">'Gifts and benefits'!$A$1:$F$47</definedName>
    <definedName name="_xlnm.Print_Area" localSheetId="0">'Guidance for agencies'!$A$1:$A$58</definedName>
    <definedName name="_xlnm.Print_Area" localSheetId="3">Hospitality!$A$1:$E$28</definedName>
    <definedName name="_xlnm.Print_Area" localSheetId="1">'Summary and sign-off'!$A$1:$F$23</definedName>
    <definedName name="_xlnm.Print_Area" localSheetId="2">Travel!$A$1:$E$151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4" l="1"/>
  <c r="C120" i="3"/>
  <c r="C21" i="2"/>
  <c r="C118" i="1"/>
  <c r="C140" i="1"/>
  <c r="C22" i="1"/>
  <c r="B6" i="13" l="1"/>
  <c r="E60" i="13"/>
  <c r="C60" i="13"/>
  <c r="C38" i="4"/>
  <c r="C37" i="4"/>
  <c r="B60" i="13" l="1"/>
  <c r="B59" i="13"/>
  <c r="D59" i="13"/>
  <c r="B58" i="13"/>
  <c r="D58" i="13"/>
  <c r="D57" i="13"/>
  <c r="B57" i="13"/>
  <c r="D56" i="13"/>
  <c r="B56" i="13"/>
  <c r="D55" i="13"/>
  <c r="B55" i="13"/>
  <c r="B2" i="4"/>
  <c r="B3" i="4"/>
  <c r="B2" i="3"/>
  <c r="B3" i="3"/>
  <c r="B2" i="2"/>
  <c r="B3" i="2"/>
  <c r="B2" i="1"/>
  <c r="B3" i="1"/>
  <c r="F58" i="13" l="1"/>
  <c r="D21" i="2" s="1"/>
  <c r="F60" i="13"/>
  <c r="E36" i="4" s="1"/>
  <c r="F59" i="13"/>
  <c r="D120" i="3" s="1"/>
  <c r="F57" i="13"/>
  <c r="D140" i="1" s="1"/>
  <c r="F56" i="13"/>
  <c r="D118" i="1" s="1"/>
  <c r="F55" i="13"/>
  <c r="D22" i="1" s="1"/>
  <c r="C13" i="13"/>
  <c r="C12" i="13"/>
  <c r="C11" i="13"/>
  <c r="C16" i="13" l="1"/>
  <c r="C17" i="13"/>
  <c r="B5" i="4" l="1"/>
  <c r="B4" i="4"/>
  <c r="B5" i="3"/>
  <c r="B4" i="3"/>
  <c r="B5" i="2"/>
  <c r="B4" i="2"/>
  <c r="B5" i="1"/>
  <c r="B4" i="1"/>
  <c r="C15" i="13" l="1"/>
  <c r="F12" i="13" l="1"/>
  <c r="C36" i="4"/>
  <c r="F11" i="13" s="1"/>
  <c r="F13" i="13" l="1"/>
  <c r="B140" i="1"/>
  <c r="B17" i="13" s="1"/>
  <c r="B118" i="1"/>
  <c r="B16" i="13" s="1"/>
  <c r="B22" i="1"/>
  <c r="B15" i="13" s="1"/>
  <c r="B120" i="3" l="1"/>
  <c r="B13" i="13" s="1"/>
  <c r="B21" i="2"/>
  <c r="B12" i="13" s="1"/>
  <c r="B11" i="13" l="1"/>
  <c r="B14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2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<sst xmlns="http://schemas.openxmlformats.org/spreadsheetml/2006/main" count="883" uniqueCount="343">
  <si>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</si>
  <si>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</si>
  <si>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</si>
  <si>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</si>
  <si>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</si>
  <si>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</si>
  <si>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</si>
  <si>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</si>
  <si>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</si>
  <si>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</si>
  <si>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</si>
  <si>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</si>
  <si>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</si>
  <si>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</si>
  <si>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</si>
  <si>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</si>
  <si>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</si>
  <si>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</si>
  <si>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</si>
  <si>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</si>
  <si>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</si>
  <si>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</si>
  <si>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</si>
  <si>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</si>
  <si>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</si>
  <si>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</si>
  <si>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</si>
  <si>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</si>
  <si>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</si>
  <si>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</si>
  <si>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</si>
  <si>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</si>
  <si>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</si>
  <si>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</si>
  <si>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</si>
  <si>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</si>
  <si>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</si>
  <si>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</si>
  <si>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</si>
  <si>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</si>
  <si>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</si>
  <si>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</si>
  <si>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</si>
  <si>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</si>
  <si>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</si>
  <si>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</si>
  <si>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</si>
  <si>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</si>
  <si>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</si>
  <si>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</si>
  <si>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</si>
  <si>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</si>
  <si>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</si>
  <si>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</si>
  <si>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</si>
  <si>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</si>
  <si>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</si>
  <si>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</si>
  <si>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</si>
  <si>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</si>
  <si>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</si>
  <si>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</si>
  <si>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</si>
  <si>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</si>
  <si>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</si>
  <si>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</si>
  <si>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</si>
  <si>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</si>
  <si>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</si>
  <si>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</si>
  <si>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</si>
  <si>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</si>
  <si>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</si>
  <si>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</si>
  <si>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</si>
  <si>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</si>
  <si>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</si>
  <si>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</si>
  <si>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</si>
  <si>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</si>
  <si>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</si>
  <si>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</si>
  <si>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</si>
  <si>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</si>
  <si>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</si>
  <si>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</si>
  <si>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</si>
  <si>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</si>
  <si>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</si>
  <si>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</si>
  <si>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</si>
  <si>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</si>
  <si>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</si>
  <si>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</si>
  <si>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</si>
  <si>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</si>
  <si>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</si>
  <si>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</si>
  <si>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</si>
  <si>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</si>
  <si>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</si>
  <si>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</si>
  <si>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</si>
  <si>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</si>
  <si>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</si>
  <si>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</si>
  <si>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</si>
  <si>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</si>
  <si>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</si>
  <si>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</si>
  <si>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</si>
  <si>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</si>
  <si>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</si>
  <si>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</si>
  <si>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</si>
  <si>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</si>
  <si>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</si>
  <si>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</si>
  <si>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</si>
  <si>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</si>
  <si>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</si>
  <si>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</si>
  <si>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</si>
  <si>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</si>
  <si>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</si>
  <si>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</si>
  <si>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</si>
  <si>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</si>
  <si>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</si>
  <si>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</si>
  <si>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</si>
  <si>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</si>
  <si>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</si>
  <si>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</si>
  <si>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</si>
  <si>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</si>
  <si>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</si>
  <si>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</si>
  <si>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</si>
  <si>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</si>
  <si>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</si>
  <si>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</si>
  <si>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</si>
  <si>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</si>
  <si>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</si>
  <si>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</si>
  <si>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</si>
  <si>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</si>
  <si>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</si>
  <si>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</si>
  <si>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</si>
  <si>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</si>
  <si>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</si>
  <si>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</si>
  <si>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</si>
  <si>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</si>
  <si>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</si>
  <si>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</si>
  <si>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</si>
  <si>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</si>
  <si>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</si>
  <si>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</si>
  <si>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</si>
  <si>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</si>
  <si>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</si>
  <si>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</si>
  <si>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</si>
  <si>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</si>
  <si>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</si>
  <si>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Public Trust</t>
  </si>
  <si>
    <t>Glenys Talivai</t>
  </si>
  <si>
    <t>Timaru Accomodation</t>
  </si>
  <si>
    <t>Taxi Wellington</t>
  </si>
  <si>
    <t>Parking Wellington visit (pool car used)</t>
  </si>
  <si>
    <t>Wellington</t>
  </si>
  <si>
    <t>Timaru</t>
  </si>
  <si>
    <t>Invoice Chargeback</t>
  </si>
  <si>
    <t>Refund Fee</t>
  </si>
  <si>
    <t>Cancellation Domestic Offline</t>
  </si>
  <si>
    <t>Change Fee</t>
  </si>
  <si>
    <t>New Booking Fee</t>
  </si>
  <si>
    <t>Monthly Account Fee</t>
  </si>
  <si>
    <t>Travel Booking Fees</t>
  </si>
  <si>
    <t>Cellphone and tablet data charges</t>
  </si>
  <si>
    <t>CE luncheon</t>
  </si>
  <si>
    <t>Diamonds and Stars High Tea &amp; Auction</t>
  </si>
  <si>
    <t>Grant Thornton</t>
  </si>
  <si>
    <t>DLA Piper</t>
  </si>
  <si>
    <t>under $100</t>
  </si>
  <si>
    <t>Christchurch</t>
  </si>
  <si>
    <t>Auckland</t>
  </si>
  <si>
    <t>ET Meeting refreshments</t>
  </si>
  <si>
    <t>FCM Travel Booking Fee</t>
  </si>
  <si>
    <t>FCM Travel Change Fee</t>
  </si>
  <si>
    <t>BNZ Monthly Account Fee</t>
  </si>
  <si>
    <t>2Degrees phone and data costs</t>
  </si>
  <si>
    <t>EY entrepreneur of the year awards</t>
  </si>
  <si>
    <t>Ernst &amp; Young</t>
  </si>
  <si>
    <t>Invercargill, Dunedin &amp; Timaru Customer centre visit</t>
  </si>
  <si>
    <t>PT Central Leavers Function</t>
  </si>
  <si>
    <t>Final Meeting with GM Marketing</t>
  </si>
  <si>
    <t>Strategic Meeting refreshments</t>
  </si>
  <si>
    <t>Aotearoa Circle Breakfast with Sir Jonathan Porrit</t>
  </si>
  <si>
    <t>Women of Influence Awards</t>
  </si>
  <si>
    <t>The Business of Wellbeing</t>
  </si>
  <si>
    <t>Southern Cross Wellbeing Breakfast</t>
  </si>
  <si>
    <t>Deloitte Top 200 Awards</t>
  </si>
  <si>
    <t>The Aotearoa Circle</t>
  </si>
  <si>
    <t>Anthem Sessions</t>
  </si>
  <si>
    <t>Southern Cross</t>
  </si>
  <si>
    <t>Deloitte</t>
  </si>
  <si>
    <t>Flight change fee to earlier time</t>
  </si>
  <si>
    <t>Change Fee to Add Valet Parking</t>
  </si>
  <si>
    <t>Change Fee to change flight time to earlier time</t>
  </si>
  <si>
    <t>Simplicity</t>
  </si>
  <si>
    <t>Find Recruitment</t>
  </si>
  <si>
    <t>Inside Recruitment</t>
  </si>
  <si>
    <t>INSIDE Recruitment 10th Chirstmas Breakfast</t>
  </si>
  <si>
    <t xml:space="preserve">Accepted </t>
  </si>
  <si>
    <t>TG McCarthy Board Meeting</t>
  </si>
  <si>
    <t>Jetstar Online seat change</t>
  </si>
  <si>
    <t>Mayne Wetherell</t>
  </si>
  <si>
    <t>Dementia NZ</t>
  </si>
  <si>
    <t>Campaign Gala Celebration</t>
  </si>
  <si>
    <t>Magnolia "Still Me" necklace</t>
  </si>
  <si>
    <t>Deloitte Top 200 awards</t>
  </si>
  <si>
    <t>Ostro bar</t>
  </si>
  <si>
    <t>Chargeback Handling Fees</t>
  </si>
  <si>
    <t>Kiwibank New Zealander of the year awards 2020</t>
  </si>
  <si>
    <t>KiwiBank</t>
  </si>
  <si>
    <t>$100-$250</t>
  </si>
  <si>
    <t>The Great FMA Debate</t>
  </si>
  <si>
    <t>Alumni Awards Dinners</t>
  </si>
  <si>
    <t>The University of Auckland</t>
  </si>
  <si>
    <t>180th Anniversary of the Signing of the Treaty of Waitangi</t>
  </si>
  <si>
    <t>Government House</t>
  </si>
  <si>
    <t>$100-$200</t>
  </si>
  <si>
    <t>Travel Booking fees</t>
  </si>
  <si>
    <t>Flight changes fees</t>
  </si>
  <si>
    <t>Specialised services fees</t>
  </si>
  <si>
    <t>Client Meeting</t>
  </si>
  <si>
    <t>Callaghan Institute - Executive Breakfast</t>
  </si>
  <si>
    <t>KiwiBank Awards</t>
  </si>
  <si>
    <t>Parking</t>
  </si>
  <si>
    <t>Round the Bays - post fun-run event for staff</t>
  </si>
  <si>
    <t>Travel Booking Refund fee</t>
  </si>
  <si>
    <t>Flight changes fee</t>
  </si>
  <si>
    <t>Flight Cancellation fee</t>
  </si>
  <si>
    <t>Executive Breakfast</t>
  </si>
  <si>
    <t>Flight Change fee</t>
  </si>
  <si>
    <t>Travel Booking fee</t>
  </si>
  <si>
    <t>Executive Team Function</t>
  </si>
  <si>
    <t>Taxi</t>
  </si>
  <si>
    <t>Annual Membership</t>
  </si>
  <si>
    <t>Travel Booking Fee</t>
  </si>
  <si>
    <t>Refund Travel Booking Fee</t>
  </si>
  <si>
    <t>Institute of Directors New Zealand</t>
  </si>
  <si>
    <t>Airfare</t>
  </si>
  <si>
    <t>Airport Parking</t>
  </si>
  <si>
    <t>Meal - Dinner 1 Person</t>
  </si>
  <si>
    <t>Wellington- Treasury meeting</t>
  </si>
  <si>
    <t>Wellington -  State Services Commission workshop</t>
  </si>
  <si>
    <t>Rental Car</t>
  </si>
  <si>
    <t>Invercargill</t>
  </si>
  <si>
    <t xml:space="preserve">Auckland </t>
  </si>
  <si>
    <t>AKL/WLG</t>
  </si>
  <si>
    <t>AKL/WLG/AKL</t>
  </si>
  <si>
    <t>Wellington  - Treasury meeting</t>
  </si>
  <si>
    <t xml:space="preserve">Taxi  </t>
  </si>
  <si>
    <t>AKL/NPE/AKL</t>
  </si>
  <si>
    <t>Napier - Farms Workshop</t>
  </si>
  <si>
    <t>Wellington - MOJ Meeting</t>
  </si>
  <si>
    <t>change fee</t>
  </si>
  <si>
    <t>Accommodation</t>
  </si>
  <si>
    <t>AKL/CHC</t>
  </si>
  <si>
    <t>CHC/AKL</t>
  </si>
  <si>
    <t>AKL/INV/CHC/AKL</t>
  </si>
  <si>
    <t>AKL/CHC/AKL</t>
  </si>
  <si>
    <t>Christchurch - Client Meetings</t>
  </si>
  <si>
    <t>Wellington - MOJ Meeting and 180 Anniversary Signing Gov House</t>
  </si>
  <si>
    <t>WLG/AKL</t>
  </si>
  <si>
    <t>Accommodation x 2 nights</t>
  </si>
  <si>
    <t>Change fee</t>
  </si>
  <si>
    <t>Wellington - Quarterly Treasury meeting</t>
  </si>
  <si>
    <t>Christchurch - Client Meeting</t>
  </si>
  <si>
    <t>Wellington - Treasury Meeting</t>
  </si>
  <si>
    <t>Wellington - Minister Meeting</t>
  </si>
  <si>
    <t>Dinner 8 x people</t>
  </si>
  <si>
    <t>General Manager CTS Farewell</t>
  </si>
  <si>
    <t>Lunch 8 x people</t>
  </si>
  <si>
    <t>Farewell Lunch for Interim People &amp; Culture GM</t>
  </si>
  <si>
    <t xml:space="preserve">Farewell Dinner for Chief Risk Officer </t>
  </si>
  <si>
    <t>Breakfast 3 x people</t>
  </si>
  <si>
    <t>Lunch 14 x people</t>
  </si>
  <si>
    <t>Farewell Board member</t>
  </si>
  <si>
    <t>3 x people</t>
  </si>
  <si>
    <t>Farewell Dinner for GM Legal</t>
  </si>
  <si>
    <t>8 x people</t>
  </si>
  <si>
    <t>Lunch x 2</t>
  </si>
  <si>
    <t>Lunch 2 x people</t>
  </si>
  <si>
    <t>Christchurch Client Meeting</t>
  </si>
  <si>
    <t>2 x people</t>
  </si>
  <si>
    <t>Still Me Gala Ball - Public Trust Hosted Table</t>
  </si>
  <si>
    <t>Dimentia NZ</t>
  </si>
  <si>
    <t xml:space="preserve">Find Recruitment Christmas Function </t>
  </si>
  <si>
    <t>Women and Securitistation Event</t>
  </si>
  <si>
    <t>Financial Market Authority</t>
  </si>
  <si>
    <t>Executive Strategy meeting</t>
  </si>
  <si>
    <t>Staff Farewell Gifts</t>
  </si>
  <si>
    <t>Staff Gift</t>
  </si>
  <si>
    <t>Thank you gift</t>
  </si>
  <si>
    <t xml:space="preserve">Farewell CIFO </t>
  </si>
  <si>
    <t>Farewell Function</t>
  </si>
  <si>
    <t>Welcome Function</t>
  </si>
  <si>
    <t>Dinner Welcome CIO</t>
  </si>
  <si>
    <t>Gore</t>
  </si>
  <si>
    <t>Acccomodation</t>
  </si>
  <si>
    <t>AKL/WLG/TRG</t>
  </si>
  <si>
    <t>Meeting Senior Leaders and offsite with People &amp; Culture GM and Jo Nicol</t>
  </si>
  <si>
    <t>Callaghan Institute</t>
  </si>
  <si>
    <t>Farewell CFIO</t>
  </si>
  <si>
    <t>Treasury Quarterly Meeting</t>
  </si>
  <si>
    <t>Accomodation</t>
  </si>
  <si>
    <t>Lunch x 3</t>
  </si>
  <si>
    <t xml:space="preserve">Dinner x 3 </t>
  </si>
  <si>
    <t>Breakfast x 3</t>
  </si>
  <si>
    <t>Wellington Centres visit</t>
  </si>
  <si>
    <t>23 x Staff</t>
  </si>
  <si>
    <t>Pavilion, Auckland</t>
  </si>
  <si>
    <t>Hugos Bistro, Auckland</t>
  </si>
  <si>
    <t>Wellington - Client Presentation</t>
  </si>
  <si>
    <t>Christchurch - Client Meeting and Customer Centre</t>
  </si>
  <si>
    <t>Wellington - Client Meeting</t>
  </si>
  <si>
    <t>Wellington - Treasury/Client meetings</t>
  </si>
  <si>
    <t>Welcome Function - CIO</t>
  </si>
  <si>
    <t>Dementia New Zealand - key partner</t>
  </si>
  <si>
    <t>Executive Team meeting</t>
  </si>
  <si>
    <t>Working lunch</t>
  </si>
  <si>
    <t>DGA</t>
  </si>
  <si>
    <t>Client milestone celebration</t>
  </si>
  <si>
    <t>Boulevard Café and Bar, Christchurch</t>
  </si>
  <si>
    <t>Timaru customer centre visit - non-refundable</t>
  </si>
  <si>
    <t>Offline Domestic Change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</si>
</sst>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0" borderId="0" xfId="0" applyFill="1" applyAlignment="1" applyProtection="1">
      <alignment wrapText="1"/>
      <protection locked="0"/>
    </xf>
    <xf numFmtId="0" fontId="0" fillId="0" borderId="0" xfId="0" applyFill="1" applyProtection="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43647</v>
      </c>
      <c r="C4" s="176"/>
      <c r="D4" s="176"/>
      <c r="E4" s="176"/>
      <c r="F4" s="176"/>
      <c r="G4" s="46"/>
      <c r="H4" s="46"/>
      <c r="I4" s="46"/>
      <c r="J4" s="46"/>
      <c r="K4" s="46"/>
    </row>
    <row r="5" spans="1:11" ht="21" customHeight="1" x14ac:dyDescent="0.2">
      <c r="A5" s="4" t="s">
        <v>55</v>
      </c>
      <c r="B5" s="176">
        <v>44012</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168</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12727.584347826092</v>
      </c>
      <c r="C11" s="102" t="str">
        <f>IF(Travel!B6="",A34,Travel!B6)</f>
        <v>Figures exclude GST</v>
      </c>
      <c r="D11" s="8"/>
      <c r="E11" s="10" t="s">
        <v>66</v>
      </c>
      <c r="F11" s="56">
        <f>'Gifts and benefits'!C36</f>
        <v>19</v>
      </c>
      <c r="G11" s="47"/>
      <c r="H11" s="47"/>
      <c r="I11" s="47"/>
      <c r="J11" s="47"/>
      <c r="K11" s="47"/>
    </row>
    <row r="12" spans="1:11" ht="27.75" customHeight="1" x14ac:dyDescent="0.2">
      <c r="A12" s="10" t="s">
        <v>24</v>
      </c>
      <c r="B12" s="94">
        <f>Hospitality!B21</f>
        <v>102.62</v>
      </c>
      <c r="C12" s="102" t="str">
        <f>IF(Hospitality!B6="",A34,Hospitality!B6)</f>
        <v>Figures exclude GST</v>
      </c>
      <c r="D12" s="8"/>
      <c r="E12" s="10" t="s">
        <v>67</v>
      </c>
      <c r="F12" s="56">
        <f>'Gifts and benefits'!C37</f>
        <v>15</v>
      </c>
      <c r="G12" s="47"/>
      <c r="H12" s="47"/>
      <c r="I12" s="47"/>
      <c r="J12" s="47"/>
      <c r="K12" s="47"/>
    </row>
    <row r="13" spans="1:11" ht="27.75" customHeight="1" x14ac:dyDescent="0.2">
      <c r="A13" s="10" t="s">
        <v>68</v>
      </c>
      <c r="B13" s="94">
        <f>'All other expenses'!B120</f>
        <v>6643.9099999999989</v>
      </c>
      <c r="C13" s="102" t="str">
        <f>IF('All other expenses'!B6="",A34,'All other expenses'!B6)</f>
        <v>Figures exclude GST</v>
      </c>
      <c r="D13" s="8"/>
      <c r="E13" s="10" t="s">
        <v>69</v>
      </c>
      <c r="F13" s="56">
        <f>'Gifts and benefits'!C38</f>
        <v>4</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Travel!B118</f>
        <v>12505.564347826092</v>
      </c>
      <c r="C16" s="104" t="str">
        <f>C11</f>
        <v>Figures exclude GST</v>
      </c>
      <c r="D16" s="59"/>
      <c r="E16" s="8"/>
      <c r="F16" s="60"/>
      <c r="G16" s="46"/>
      <c r="H16" s="46"/>
      <c r="I16" s="46"/>
      <c r="J16" s="46"/>
      <c r="K16" s="46"/>
    </row>
    <row r="17" spans="1:11" ht="27.75" customHeight="1" x14ac:dyDescent="0.2">
      <c r="A17" s="11" t="s">
        <v>72</v>
      </c>
      <c r="B17" s="96">
        <f>Travel!B140</f>
        <v>222.02</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COUNT(Travel!B26:B117)</f>
        <v>87</v>
      </c>
      <c r="C56" s="111"/>
      <c r="D56" s="111">
        <f>COUNTIF(Travel!D26:D117,"*")</f>
        <v>87</v>
      </c>
      <c r="E56" s="112"/>
      <c r="F56" s="112" t="b">
        <f>MIN(B56,D56)=MAX(B56,D56)</f>
        <v>1</v>
      </c>
    </row>
    <row r="57" spans="1:11" hidden="1" x14ac:dyDescent="0.2">
      <c r="A57" s="122"/>
      <c r="B57" s="111">
        <f>COUNT(Travel!B122:B139)</f>
        <v>14</v>
      </c>
      <c r="C57" s="111"/>
      <c r="D57" s="111">
        <f>COUNTIF(Travel!D122:D139,"*")</f>
        <v>14</v>
      </c>
      <c r="E57" s="112"/>
      <c r="F57" s="112" t="b">
        <f>MIN(B57,D57)=MAX(B57,D57)</f>
        <v>1</v>
      </c>
    </row>
    <row r="58" spans="1:11" hidden="1" x14ac:dyDescent="0.2">
      <c r="A58" s="123" t="s">
        <v>106</v>
      </c>
      <c r="B58" s="113">
        <f>COUNT(Hospitality!B11:B20)</f>
        <v>4</v>
      </c>
      <c r="C58" s="113"/>
      <c r="D58" s="113">
        <f>COUNTIF(Hospitality!D11:D20,"*")</f>
        <v>4</v>
      </c>
      <c r="E58" s="114"/>
      <c r="F58" s="114" t="b">
        <f>MIN(B58,D58)=MAX(B58,D58)</f>
        <v>1</v>
      </c>
    </row>
    <row r="59" spans="1:11" hidden="1" x14ac:dyDescent="0.2">
      <c r="A59" s="124" t="s">
        <v>107</v>
      </c>
      <c r="B59" s="112">
        <f>COUNT('All other expenses'!B11:B119)</f>
        <v>106</v>
      </c>
      <c r="C59" s="112"/>
      <c r="D59" s="112">
        <f>COUNTIF('All other expenses'!D11:D119,"*")</f>
        <v>106</v>
      </c>
      <c r="E59" s="112"/>
      <c r="F59" s="112" t="b">
        <f>MIN(B59,D59)=MAX(B59,D59)</f>
        <v>1</v>
      </c>
    </row>
    <row r="60" spans="1:11" hidden="1" x14ac:dyDescent="0.2">
      <c r="A60" s="123" t="s">
        <v>108</v>
      </c>
      <c r="B60" s="113">
        <f>COUNTIF('Gifts and benefits'!B11:B35,"*")</f>
        <v>21</v>
      </c>
      <c r="C60" s="113">
        <f>COUNTIF('Gifts and benefits'!C11:C35,"*")</f>
        <v>21</v>
      </c>
      <c r="D60" s="113"/>
      <c r="E60" s="113">
        <f>COUNTA('Gifts and benefits'!E11:E35)</f>
        <v>21</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27"/>
  <sheetViews>
    <sheetView zoomScaleNormal="100" workbookViewId="0">
      <selection activeCell="C101" sqref="C10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Public Trust</v>
      </c>
      <c r="C2" s="177"/>
      <c r="D2" s="177"/>
      <c r="E2" s="177"/>
      <c r="F2" s="46"/>
    </row>
    <row r="3" spans="1:6" ht="21" customHeight="1" x14ac:dyDescent="0.2">
      <c r="A3" s="4" t="s">
        <v>110</v>
      </c>
      <c r="B3" s="177" t="str">
        <f>'Summary and sign-off'!B3:F3</f>
        <v>Glenys Talivai</v>
      </c>
      <c r="C3" s="177"/>
      <c r="D3" s="177"/>
      <c r="E3" s="177"/>
      <c r="F3" s="46"/>
    </row>
    <row r="4" spans="1:6" ht="21" customHeight="1" x14ac:dyDescent="0.2">
      <c r="A4" s="4" t="s">
        <v>111</v>
      </c>
      <c r="B4" s="177">
        <f>'Summary and sign-off'!B4:F4</f>
        <v>43647</v>
      </c>
      <c r="C4" s="177"/>
      <c r="D4" s="177"/>
      <c r="E4" s="177"/>
      <c r="F4" s="46"/>
    </row>
    <row r="5" spans="1:6" ht="21" customHeight="1" x14ac:dyDescent="0.2">
      <c r="A5" s="4" t="s">
        <v>112</v>
      </c>
      <c r="B5" s="177">
        <f>'Summary and sign-off'!B5:F5</f>
        <v>44012</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8" t="str">
        <f>IF('Summary and sign-off'!F55='Summary and sign-off'!F54,'Summary and sign-off'!A51,'Summary and sign-off'!A50)</f>
        <v>Check - each entry provides sufficient information</v>
      </c>
      <c r="E22" s="178"/>
      <c r="F22" s="46"/>
    </row>
    <row r="23" spans="1:6" ht="10.5" customHeight="1" x14ac:dyDescent="0.2">
      <c r="A23" s="27"/>
      <c r="B23" s="22"/>
      <c r="C23" s="27"/>
      <c r="D23" s="27"/>
      <c r="E23" s="27"/>
      <c r="F23" s="27"/>
    </row>
    <row r="24" spans="1:6" ht="24.75" customHeight="1" x14ac:dyDescent="0.2">
      <c r="A24" s="179" t="s">
        <v>123</v>
      </c>
      <c r="B24" s="179"/>
      <c r="C24" s="179"/>
      <c r="D24" s="179"/>
      <c r="E24" s="179"/>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43643</v>
      </c>
      <c r="B27" s="158">
        <v>30</v>
      </c>
      <c r="C27" s="159" t="s">
        <v>326</v>
      </c>
      <c r="D27" s="159" t="s">
        <v>259</v>
      </c>
      <c r="E27" s="160" t="s">
        <v>174</v>
      </c>
      <c r="F27" s="1"/>
    </row>
    <row r="28" spans="1:6" s="87" customFormat="1" x14ac:dyDescent="0.2">
      <c r="A28" s="157">
        <v>43644</v>
      </c>
      <c r="B28" s="158">
        <v>21.84</v>
      </c>
      <c r="C28" s="159" t="s">
        <v>172</v>
      </c>
      <c r="D28" s="159" t="s">
        <v>252</v>
      </c>
      <c r="E28" s="160" t="s">
        <v>174</v>
      </c>
      <c r="F28" s="1"/>
    </row>
    <row r="29" spans="1:6" s="87" customFormat="1" x14ac:dyDescent="0.2">
      <c r="A29" s="157"/>
      <c r="B29" s="158">
        <v>7.48</v>
      </c>
      <c r="C29" s="159" t="s">
        <v>173</v>
      </c>
      <c r="D29" s="159" t="s">
        <v>243</v>
      </c>
      <c r="E29" s="160" t="s">
        <v>174</v>
      </c>
      <c r="F29" s="1"/>
    </row>
    <row r="30" spans="1:6" s="87" customFormat="1" x14ac:dyDescent="0.2">
      <c r="A30" s="157">
        <v>43650</v>
      </c>
      <c r="B30" s="158">
        <v>121.74</v>
      </c>
      <c r="C30" s="159" t="s">
        <v>341</v>
      </c>
      <c r="D30" s="159" t="s">
        <v>171</v>
      </c>
      <c r="E30" s="160" t="s">
        <v>175</v>
      </c>
      <c r="F30" s="1"/>
    </row>
    <row r="31" spans="1:6" s="87" customFormat="1" x14ac:dyDescent="0.2">
      <c r="A31" s="157"/>
      <c r="B31" s="158">
        <v>5</v>
      </c>
      <c r="C31" s="159" t="s">
        <v>341</v>
      </c>
      <c r="D31" s="159" t="s">
        <v>258</v>
      </c>
      <c r="E31" s="160" t="s">
        <v>190</v>
      </c>
      <c r="F31" s="1"/>
    </row>
    <row r="32" spans="1:6" s="87" customFormat="1" x14ac:dyDescent="0.2">
      <c r="A32" s="157">
        <v>43677</v>
      </c>
      <c r="B32" s="158">
        <v>187.67</v>
      </c>
      <c r="C32" s="159" t="s">
        <v>261</v>
      </c>
      <c r="D32" s="159" t="s">
        <v>257</v>
      </c>
      <c r="E32" s="160" t="s">
        <v>265</v>
      </c>
      <c r="F32" s="1"/>
    </row>
    <row r="33" spans="1:6" s="87" customFormat="1" x14ac:dyDescent="0.2">
      <c r="A33" s="157"/>
      <c r="B33" s="158">
        <v>18.03</v>
      </c>
      <c r="C33" s="159"/>
      <c r="D33" s="159" t="s">
        <v>252</v>
      </c>
      <c r="E33" s="160" t="s">
        <v>174</v>
      </c>
      <c r="F33" s="1"/>
    </row>
    <row r="34" spans="1:6" s="87" customFormat="1" x14ac:dyDescent="0.2">
      <c r="A34" s="157"/>
      <c r="B34" s="158">
        <v>38.26</v>
      </c>
      <c r="C34" s="159"/>
      <c r="D34" s="159" t="s">
        <v>258</v>
      </c>
      <c r="E34" s="160" t="s">
        <v>190</v>
      </c>
      <c r="F34" s="1"/>
    </row>
    <row r="35" spans="1:6" s="87" customFormat="1" x14ac:dyDescent="0.2">
      <c r="A35" s="157">
        <v>43699</v>
      </c>
      <c r="B35" s="158">
        <v>615.53</v>
      </c>
      <c r="C35" s="159" t="s">
        <v>260</v>
      </c>
      <c r="D35" s="159" t="s">
        <v>257</v>
      </c>
      <c r="E35" s="160" t="s">
        <v>266</v>
      </c>
      <c r="F35" s="1"/>
    </row>
    <row r="36" spans="1:6" s="87" customFormat="1" x14ac:dyDescent="0.2">
      <c r="A36" s="157"/>
      <c r="B36" s="158">
        <v>21.97</v>
      </c>
      <c r="C36" s="159"/>
      <c r="D36" s="159" t="s">
        <v>252</v>
      </c>
      <c r="E36" s="160" t="s">
        <v>174</v>
      </c>
      <c r="F36" s="1"/>
    </row>
    <row r="37" spans="1:6" s="87" customFormat="1" x14ac:dyDescent="0.2">
      <c r="A37" s="157"/>
      <c r="B37" s="158">
        <v>39.83</v>
      </c>
      <c r="C37" s="159"/>
      <c r="D37" s="159" t="s">
        <v>252</v>
      </c>
      <c r="E37" s="160" t="s">
        <v>174</v>
      </c>
      <c r="F37" s="1"/>
    </row>
    <row r="38" spans="1:6" s="87" customFormat="1" x14ac:dyDescent="0.2">
      <c r="A38" s="157"/>
      <c r="B38" s="158">
        <v>38.26</v>
      </c>
      <c r="C38" s="159"/>
      <c r="D38" s="159" t="s">
        <v>258</v>
      </c>
      <c r="E38" s="160" t="s">
        <v>190</v>
      </c>
      <c r="F38" s="1"/>
    </row>
    <row r="39" spans="1:6" s="87" customFormat="1" x14ac:dyDescent="0.2">
      <c r="A39" s="157">
        <v>43703</v>
      </c>
      <c r="B39" s="158">
        <v>420.11</v>
      </c>
      <c r="C39" s="159" t="s">
        <v>284</v>
      </c>
      <c r="D39" s="159" t="s">
        <v>257</v>
      </c>
      <c r="E39" s="160" t="s">
        <v>277</v>
      </c>
      <c r="F39" s="1"/>
    </row>
    <row r="40" spans="1:6" s="87" customFormat="1" x14ac:dyDescent="0.2">
      <c r="A40" s="157"/>
      <c r="B40" s="158">
        <v>24.72</v>
      </c>
      <c r="C40" s="159"/>
      <c r="D40" s="159" t="s">
        <v>252</v>
      </c>
      <c r="E40" s="160" t="s">
        <v>189</v>
      </c>
      <c r="F40" s="1"/>
    </row>
    <row r="41" spans="1:6" s="87" customFormat="1" x14ac:dyDescent="0.2">
      <c r="A41" s="157"/>
      <c r="B41" s="158">
        <v>38.26</v>
      </c>
      <c r="C41" s="159"/>
      <c r="D41" s="159" t="s">
        <v>258</v>
      </c>
      <c r="E41" s="160" t="s">
        <v>190</v>
      </c>
      <c r="F41" s="1"/>
    </row>
    <row r="42" spans="1:6" s="87" customFormat="1" x14ac:dyDescent="0.2">
      <c r="A42" s="157">
        <v>43717</v>
      </c>
      <c r="B42" s="158">
        <v>27.31</v>
      </c>
      <c r="C42" s="159" t="s">
        <v>198</v>
      </c>
      <c r="D42" s="159" t="s">
        <v>252</v>
      </c>
      <c r="E42" s="160" t="s">
        <v>264</v>
      </c>
      <c r="F42" s="1"/>
    </row>
    <row r="43" spans="1:6" s="87" customFormat="1" x14ac:dyDescent="0.2">
      <c r="A43" s="157"/>
      <c r="B43" s="158">
        <v>480.38</v>
      </c>
      <c r="C43" s="159"/>
      <c r="D43" s="159" t="s">
        <v>257</v>
      </c>
      <c r="E43" s="160" t="s">
        <v>276</v>
      </c>
      <c r="F43" s="1"/>
    </row>
    <row r="44" spans="1:6" s="87" customFormat="1" x14ac:dyDescent="0.2">
      <c r="A44" s="157"/>
      <c r="B44" s="158">
        <v>193.04</v>
      </c>
      <c r="C44" s="159"/>
      <c r="D44" s="159" t="s">
        <v>322</v>
      </c>
      <c r="E44" s="160" t="s">
        <v>263</v>
      </c>
      <c r="F44" s="1"/>
    </row>
    <row r="45" spans="1:6" s="87" customFormat="1" x14ac:dyDescent="0.2">
      <c r="A45" s="157"/>
      <c r="B45" s="158">
        <v>403.71</v>
      </c>
      <c r="C45" s="159"/>
      <c r="D45" s="159" t="s">
        <v>262</v>
      </c>
      <c r="E45" s="160" t="s">
        <v>263</v>
      </c>
      <c r="F45" s="1"/>
    </row>
    <row r="46" spans="1:6" s="87" customFormat="1" x14ac:dyDescent="0.2">
      <c r="A46" s="157">
        <v>43718</v>
      </c>
      <c r="B46" s="158">
        <v>41.74</v>
      </c>
      <c r="C46" s="159" t="s">
        <v>198</v>
      </c>
      <c r="D46" s="157" t="s">
        <v>323</v>
      </c>
      <c r="E46" s="158" t="s">
        <v>315</v>
      </c>
      <c r="F46" s="1"/>
    </row>
    <row r="47" spans="1:6" s="87" customFormat="1" x14ac:dyDescent="0.2">
      <c r="A47" s="157"/>
      <c r="B47" s="158">
        <v>106.96</v>
      </c>
      <c r="C47" s="159"/>
      <c r="D47" s="157" t="s">
        <v>324</v>
      </c>
      <c r="E47" s="158" t="s">
        <v>175</v>
      </c>
      <c r="F47" s="1"/>
    </row>
    <row r="48" spans="1:6" s="87" customFormat="1" x14ac:dyDescent="0.2">
      <c r="A48" s="157"/>
      <c r="B48" s="158">
        <v>126.09</v>
      </c>
      <c r="C48" s="159"/>
      <c r="D48" s="159" t="s">
        <v>316</v>
      </c>
      <c r="E48" s="160" t="s">
        <v>175</v>
      </c>
      <c r="F48" s="1"/>
    </row>
    <row r="49" spans="1:6" s="87" customFormat="1" x14ac:dyDescent="0.2">
      <c r="A49" s="157">
        <v>43719</v>
      </c>
      <c r="B49" s="158">
        <v>48.43</v>
      </c>
      <c r="C49" s="157" t="s">
        <v>198</v>
      </c>
      <c r="D49" s="157" t="s">
        <v>325</v>
      </c>
      <c r="E49" s="157" t="s">
        <v>175</v>
      </c>
      <c r="F49" s="1"/>
    </row>
    <row r="50" spans="1:6" s="87" customFormat="1" x14ac:dyDescent="0.2">
      <c r="A50" s="157"/>
      <c r="B50" s="158">
        <v>53.04</v>
      </c>
      <c r="C50" s="159"/>
      <c r="D50" s="159" t="s">
        <v>252</v>
      </c>
      <c r="E50" s="160" t="s">
        <v>190</v>
      </c>
      <c r="F50" s="1"/>
    </row>
    <row r="51" spans="1:6" s="87" customFormat="1" x14ac:dyDescent="0.2">
      <c r="A51" s="157">
        <v>43735</v>
      </c>
      <c r="B51" s="158">
        <v>55.83</v>
      </c>
      <c r="C51" s="159" t="s">
        <v>199</v>
      </c>
      <c r="D51" s="159" t="s">
        <v>262</v>
      </c>
      <c r="E51" s="160" t="s">
        <v>174</v>
      </c>
      <c r="F51" s="1"/>
    </row>
    <row r="52" spans="1:6" s="87" customFormat="1" x14ac:dyDescent="0.2">
      <c r="A52" s="157"/>
      <c r="B52" s="158">
        <v>625.85</v>
      </c>
      <c r="C52" s="159"/>
      <c r="D52" s="159" t="s">
        <v>257</v>
      </c>
      <c r="E52" s="160" t="s">
        <v>266</v>
      </c>
      <c r="F52" s="1"/>
    </row>
    <row r="53" spans="1:6" s="87" customFormat="1" x14ac:dyDescent="0.2">
      <c r="A53" s="157">
        <v>43748</v>
      </c>
      <c r="B53" s="158">
        <v>671.48</v>
      </c>
      <c r="C53" s="159" t="s">
        <v>330</v>
      </c>
      <c r="D53" s="159" t="s">
        <v>257</v>
      </c>
      <c r="E53" s="160" t="s">
        <v>317</v>
      </c>
      <c r="F53" s="1"/>
    </row>
    <row r="54" spans="1:6" s="87" customFormat="1" x14ac:dyDescent="0.2">
      <c r="A54" s="157"/>
      <c r="B54" s="158">
        <v>27.23</v>
      </c>
      <c r="C54" s="159"/>
      <c r="D54" s="159" t="s">
        <v>252</v>
      </c>
      <c r="E54" s="160" t="s">
        <v>190</v>
      </c>
      <c r="F54" s="1"/>
    </row>
    <row r="55" spans="1:6" s="87" customFormat="1" x14ac:dyDescent="0.2">
      <c r="A55" s="157"/>
      <c r="B55" s="158">
        <v>38.520000000000003</v>
      </c>
      <c r="C55" s="159"/>
      <c r="D55" s="159" t="s">
        <v>252</v>
      </c>
      <c r="E55" s="160" t="s">
        <v>174</v>
      </c>
      <c r="F55" s="1"/>
    </row>
    <row r="56" spans="1:6" s="87" customFormat="1" x14ac:dyDescent="0.2">
      <c r="A56" s="157"/>
      <c r="B56" s="158">
        <v>19.899999999999999</v>
      </c>
      <c r="C56" s="159"/>
      <c r="D56" s="159" t="s">
        <v>252</v>
      </c>
      <c r="E56" s="160" t="s">
        <v>174</v>
      </c>
      <c r="F56" s="1"/>
    </row>
    <row r="57" spans="1:6" s="87" customFormat="1" x14ac:dyDescent="0.2">
      <c r="A57" s="157">
        <v>43760</v>
      </c>
      <c r="B57" s="158">
        <v>38.26</v>
      </c>
      <c r="C57" s="159" t="s">
        <v>267</v>
      </c>
      <c r="D57" s="159" t="s">
        <v>258</v>
      </c>
      <c r="E57" s="160" t="s">
        <v>190</v>
      </c>
      <c r="F57" s="1"/>
    </row>
    <row r="58" spans="1:6" s="87" customFormat="1" x14ac:dyDescent="0.2">
      <c r="A58" s="157"/>
      <c r="B58" s="158">
        <v>579.37</v>
      </c>
      <c r="C58" s="159" t="s">
        <v>321</v>
      </c>
      <c r="D58" s="159" t="s">
        <v>257</v>
      </c>
      <c r="E58" s="160" t="s">
        <v>266</v>
      </c>
      <c r="F58" s="1"/>
    </row>
    <row r="59" spans="1:6" s="87" customFormat="1" x14ac:dyDescent="0.2">
      <c r="A59" s="157"/>
      <c r="B59" s="158">
        <v>19.649999999999999</v>
      </c>
      <c r="C59" s="159"/>
      <c r="D59" s="159" t="s">
        <v>243</v>
      </c>
      <c r="E59" s="160" t="s">
        <v>174</v>
      </c>
      <c r="F59" s="1"/>
    </row>
    <row r="60" spans="1:6" s="87" customFormat="1" x14ac:dyDescent="0.2">
      <c r="A60" s="157"/>
      <c r="B60" s="158">
        <v>50.61</v>
      </c>
      <c r="C60" s="159"/>
      <c r="D60" s="159" t="s">
        <v>252</v>
      </c>
      <c r="E60" s="160" t="s">
        <v>174</v>
      </c>
      <c r="F60" s="1"/>
    </row>
    <row r="61" spans="1:6" s="87" customFormat="1" x14ac:dyDescent="0.2">
      <c r="A61" s="157">
        <v>43769</v>
      </c>
      <c r="B61" s="158">
        <v>445.92</v>
      </c>
      <c r="C61" s="159" t="s">
        <v>219</v>
      </c>
      <c r="D61" s="159" t="s">
        <v>257</v>
      </c>
      <c r="E61" s="160" t="s">
        <v>266</v>
      </c>
      <c r="F61" s="1"/>
    </row>
    <row r="62" spans="1:6" s="87" customFormat="1" x14ac:dyDescent="0.2">
      <c r="A62" s="157"/>
      <c r="B62" s="158">
        <v>47.304347826086961</v>
      </c>
      <c r="C62" s="159"/>
      <c r="D62" s="159" t="s">
        <v>252</v>
      </c>
      <c r="E62" s="160" t="s">
        <v>190</v>
      </c>
      <c r="F62" s="1"/>
    </row>
    <row r="63" spans="1:6" s="87" customFormat="1" x14ac:dyDescent="0.2">
      <c r="A63" s="157"/>
      <c r="B63" s="158">
        <v>36.840000000000003</v>
      </c>
      <c r="C63" s="159"/>
      <c r="D63" s="159" t="s">
        <v>252</v>
      </c>
      <c r="E63" s="160" t="s">
        <v>174</v>
      </c>
      <c r="F63" s="1"/>
    </row>
    <row r="64" spans="1:6" s="87" customFormat="1" x14ac:dyDescent="0.2">
      <c r="A64" s="157"/>
      <c r="B64" s="158">
        <v>27.54</v>
      </c>
      <c r="C64" s="159"/>
      <c r="D64" s="159" t="s">
        <v>252</v>
      </c>
      <c r="E64" s="160" t="s">
        <v>190</v>
      </c>
      <c r="F64" s="1"/>
    </row>
    <row r="65" spans="1:6" s="87" customFormat="1" x14ac:dyDescent="0.2">
      <c r="A65" s="157">
        <v>43769</v>
      </c>
      <c r="B65" s="158">
        <v>38.26</v>
      </c>
      <c r="C65" s="159" t="s">
        <v>219</v>
      </c>
      <c r="D65" s="159" t="s">
        <v>258</v>
      </c>
      <c r="E65" s="160" t="s">
        <v>190</v>
      </c>
      <c r="F65" s="1"/>
    </row>
    <row r="66" spans="1:6" s="87" customFormat="1" x14ac:dyDescent="0.2">
      <c r="A66" s="157">
        <v>43781</v>
      </c>
      <c r="B66" s="158">
        <v>190.43</v>
      </c>
      <c r="C66" s="159" t="s">
        <v>331</v>
      </c>
      <c r="D66" s="159" t="s">
        <v>257</v>
      </c>
      <c r="E66" s="160" t="s">
        <v>274</v>
      </c>
      <c r="F66" s="1"/>
    </row>
    <row r="67" spans="1:6" s="87" customFormat="1" x14ac:dyDescent="0.2">
      <c r="A67" s="157"/>
      <c r="B67" s="158">
        <v>367.59</v>
      </c>
      <c r="C67" s="159"/>
      <c r="D67" s="159" t="s">
        <v>257</v>
      </c>
      <c r="E67" s="160" t="s">
        <v>275</v>
      </c>
      <c r="F67" s="1"/>
    </row>
    <row r="68" spans="1:6" s="87" customFormat="1" x14ac:dyDescent="0.2">
      <c r="A68" s="157"/>
      <c r="B68" s="158">
        <v>38.26</v>
      </c>
      <c r="C68" s="159"/>
      <c r="D68" s="159" t="s">
        <v>258</v>
      </c>
      <c r="E68" s="160" t="s">
        <v>190</v>
      </c>
      <c r="F68" s="1"/>
    </row>
    <row r="69" spans="1:6" s="87" customFormat="1" x14ac:dyDescent="0.2">
      <c r="A69" s="157"/>
      <c r="B69" s="158">
        <v>54.26</v>
      </c>
      <c r="C69" s="159"/>
      <c r="D69" s="159" t="s">
        <v>268</v>
      </c>
      <c r="E69" s="160" t="s">
        <v>189</v>
      </c>
      <c r="F69" s="1"/>
    </row>
    <row r="70" spans="1:6" s="87" customFormat="1" x14ac:dyDescent="0.2">
      <c r="A70" s="157"/>
      <c r="B70" s="158">
        <v>10.89</v>
      </c>
      <c r="C70" s="159"/>
      <c r="D70" s="159" t="s">
        <v>252</v>
      </c>
      <c r="E70" s="160" t="s">
        <v>189</v>
      </c>
      <c r="F70" s="1"/>
    </row>
    <row r="71" spans="1:6" s="87" customFormat="1" x14ac:dyDescent="0.2">
      <c r="A71" s="157"/>
      <c r="B71" s="158">
        <v>25.97</v>
      </c>
      <c r="C71" s="159"/>
      <c r="D71" s="159" t="s">
        <v>252</v>
      </c>
      <c r="E71" s="160" t="s">
        <v>189</v>
      </c>
      <c r="F71" s="1"/>
    </row>
    <row r="72" spans="1:6" s="87" customFormat="1" x14ac:dyDescent="0.2">
      <c r="A72" s="157">
        <v>43791</v>
      </c>
      <c r="B72" s="158">
        <v>628.45000000000005</v>
      </c>
      <c r="C72" s="159" t="s">
        <v>332</v>
      </c>
      <c r="D72" s="159" t="s">
        <v>257</v>
      </c>
      <c r="E72" s="160" t="s">
        <v>266</v>
      </c>
      <c r="F72" s="1"/>
    </row>
    <row r="73" spans="1:6" s="87" customFormat="1" x14ac:dyDescent="0.2">
      <c r="A73" s="157"/>
      <c r="B73" s="158">
        <v>40.869999999999997</v>
      </c>
      <c r="C73" s="159"/>
      <c r="D73" s="159" t="s">
        <v>258</v>
      </c>
      <c r="E73" s="160" t="s">
        <v>190</v>
      </c>
      <c r="F73" s="1"/>
    </row>
    <row r="74" spans="1:6" s="87" customFormat="1" x14ac:dyDescent="0.2">
      <c r="A74" s="157"/>
      <c r="B74" s="158">
        <v>40.869999999999997</v>
      </c>
      <c r="C74" s="159"/>
      <c r="D74" s="159" t="s">
        <v>252</v>
      </c>
      <c r="E74" s="160" t="s">
        <v>174</v>
      </c>
      <c r="F74" s="1"/>
    </row>
    <row r="75" spans="1:6" s="87" customFormat="1" x14ac:dyDescent="0.2">
      <c r="A75" s="157">
        <v>43794</v>
      </c>
      <c r="B75" s="158">
        <v>325.41000000000003</v>
      </c>
      <c r="C75" s="159" t="s">
        <v>270</v>
      </c>
      <c r="D75" s="159" t="s">
        <v>257</v>
      </c>
      <c r="E75" s="160" t="s">
        <v>269</v>
      </c>
      <c r="F75" s="1"/>
    </row>
    <row r="76" spans="1:6" s="87" customFormat="1" x14ac:dyDescent="0.2">
      <c r="A76" s="157"/>
      <c r="B76" s="158">
        <v>38.26</v>
      </c>
      <c r="C76" s="159"/>
      <c r="D76" s="159" t="s">
        <v>258</v>
      </c>
      <c r="E76" s="160" t="s">
        <v>190</v>
      </c>
      <c r="F76" s="1"/>
    </row>
    <row r="77" spans="1:6" s="87" customFormat="1" x14ac:dyDescent="0.2">
      <c r="A77" s="157">
        <v>43808</v>
      </c>
      <c r="B77" s="158">
        <v>228.14</v>
      </c>
      <c r="C77" s="159" t="s">
        <v>271</v>
      </c>
      <c r="D77" s="159" t="s">
        <v>257</v>
      </c>
      <c r="E77" s="160" t="s">
        <v>266</v>
      </c>
      <c r="F77" s="1"/>
    </row>
    <row r="78" spans="1:6" s="87" customFormat="1" x14ac:dyDescent="0.2">
      <c r="A78" s="157"/>
      <c r="B78" s="158">
        <v>83.51</v>
      </c>
      <c r="C78" s="159" t="s">
        <v>272</v>
      </c>
      <c r="D78" s="159" t="s">
        <v>257</v>
      </c>
      <c r="E78" s="160" t="s">
        <v>190</v>
      </c>
      <c r="F78" s="1"/>
    </row>
    <row r="79" spans="1:6" s="87" customFormat="1" x14ac:dyDescent="0.2">
      <c r="A79" s="157"/>
      <c r="B79" s="158">
        <v>351.23</v>
      </c>
      <c r="C79" s="159"/>
      <c r="D79" s="159" t="s">
        <v>257</v>
      </c>
      <c r="E79" s="160" t="s">
        <v>266</v>
      </c>
      <c r="F79" s="1"/>
    </row>
    <row r="80" spans="1:6" s="87" customFormat="1" x14ac:dyDescent="0.2">
      <c r="A80" s="157"/>
      <c r="B80" s="158">
        <v>239.57</v>
      </c>
      <c r="C80" s="159"/>
      <c r="D80" s="159" t="s">
        <v>273</v>
      </c>
      <c r="E80" s="160" t="s">
        <v>174</v>
      </c>
      <c r="F80" s="1"/>
    </row>
    <row r="81" spans="1:6" s="87" customFormat="1" x14ac:dyDescent="0.2">
      <c r="A81" s="157"/>
      <c r="B81" s="158">
        <v>73.040000000000006</v>
      </c>
      <c r="C81" s="159"/>
      <c r="D81" s="159" t="s">
        <v>258</v>
      </c>
      <c r="E81" s="160" t="s">
        <v>190</v>
      </c>
      <c r="F81" s="1"/>
    </row>
    <row r="82" spans="1:6" s="87" customFormat="1" x14ac:dyDescent="0.2">
      <c r="A82" s="157"/>
      <c r="B82" s="158">
        <v>34.520000000000003</v>
      </c>
      <c r="C82" s="159"/>
      <c r="D82" s="159" t="s">
        <v>252</v>
      </c>
      <c r="E82" s="160" t="s">
        <v>174</v>
      </c>
      <c r="F82" s="1"/>
    </row>
    <row r="83" spans="1:6" s="87" customFormat="1" x14ac:dyDescent="0.2">
      <c r="A83" s="157">
        <v>43809</v>
      </c>
      <c r="B83" s="158">
        <v>30.66</v>
      </c>
      <c r="C83" s="159"/>
      <c r="D83" s="159" t="s">
        <v>252</v>
      </c>
      <c r="E83" s="160" t="s">
        <v>174</v>
      </c>
      <c r="F83" s="1"/>
    </row>
    <row r="84" spans="1:6" s="87" customFormat="1" x14ac:dyDescent="0.2">
      <c r="A84" s="157">
        <v>43860</v>
      </c>
      <c r="B84" s="158">
        <v>394.28</v>
      </c>
      <c r="C84" s="159" t="s">
        <v>278</v>
      </c>
      <c r="D84" s="159" t="s">
        <v>257</v>
      </c>
      <c r="E84" s="160" t="s">
        <v>277</v>
      </c>
      <c r="F84" s="1"/>
    </row>
    <row r="85" spans="1:6" s="87" customFormat="1" x14ac:dyDescent="0.2">
      <c r="A85" s="157"/>
      <c r="B85" s="158">
        <v>40.869999999999997</v>
      </c>
      <c r="C85" s="159"/>
      <c r="D85" s="159" t="s">
        <v>258</v>
      </c>
      <c r="E85" s="160" t="s">
        <v>190</v>
      </c>
      <c r="F85" s="1"/>
    </row>
    <row r="86" spans="1:6" s="87" customFormat="1" x14ac:dyDescent="0.2">
      <c r="A86" s="157">
        <v>43861</v>
      </c>
      <c r="B86" s="158">
        <v>49.2</v>
      </c>
      <c r="C86" s="159"/>
      <c r="D86" s="159" t="s">
        <v>268</v>
      </c>
      <c r="E86" s="160" t="s">
        <v>189</v>
      </c>
      <c r="F86" s="1"/>
    </row>
    <row r="87" spans="1:6" s="87" customFormat="1" x14ac:dyDescent="0.2">
      <c r="A87" s="157">
        <v>43864</v>
      </c>
      <c r="B87" s="158">
        <v>29.04</v>
      </c>
      <c r="C87" s="159"/>
      <c r="D87" s="159" t="s">
        <v>268</v>
      </c>
      <c r="E87" s="160" t="s">
        <v>189</v>
      </c>
      <c r="F87" s="1"/>
    </row>
    <row r="88" spans="1:6" s="87" customFormat="1" x14ac:dyDescent="0.2">
      <c r="A88" s="157">
        <v>43866</v>
      </c>
      <c r="B88" s="158">
        <v>79.13</v>
      </c>
      <c r="C88" s="159" t="s">
        <v>279</v>
      </c>
      <c r="D88" s="159" t="s">
        <v>258</v>
      </c>
      <c r="E88" s="160" t="s">
        <v>190</v>
      </c>
      <c r="F88" s="1"/>
    </row>
    <row r="89" spans="1:6" s="87" customFormat="1" x14ac:dyDescent="0.2">
      <c r="A89" s="157"/>
      <c r="B89" s="158">
        <v>231.59</v>
      </c>
      <c r="C89" s="159"/>
      <c r="D89" s="159" t="s">
        <v>257</v>
      </c>
      <c r="E89" s="160" t="s">
        <v>265</v>
      </c>
      <c r="F89" s="1"/>
    </row>
    <row r="90" spans="1:6" s="87" customFormat="1" x14ac:dyDescent="0.2">
      <c r="A90" s="157"/>
      <c r="B90" s="158">
        <v>57.39</v>
      </c>
      <c r="C90" s="159"/>
      <c r="D90" s="159" t="s">
        <v>257</v>
      </c>
      <c r="E90" s="160" t="s">
        <v>280</v>
      </c>
      <c r="F90" s="1"/>
    </row>
    <row r="91" spans="1:6" s="87" customFormat="1" x14ac:dyDescent="0.2">
      <c r="A91" s="157"/>
      <c r="B91" s="158">
        <v>455.65</v>
      </c>
      <c r="C91" s="159"/>
      <c r="D91" s="159" t="s">
        <v>281</v>
      </c>
      <c r="E91" s="160" t="s">
        <v>174</v>
      </c>
      <c r="F91" s="1"/>
    </row>
    <row r="92" spans="1:6" s="87" customFormat="1" x14ac:dyDescent="0.2">
      <c r="A92" s="157"/>
      <c r="B92" s="158">
        <v>351.31</v>
      </c>
      <c r="C92" s="159"/>
      <c r="D92" s="159" t="s">
        <v>262</v>
      </c>
      <c r="E92" s="160" t="s">
        <v>174</v>
      </c>
      <c r="F92" s="1"/>
    </row>
    <row r="93" spans="1:6" s="87" customFormat="1" x14ac:dyDescent="0.2">
      <c r="A93" s="157"/>
      <c r="B93" s="158">
        <v>9.5</v>
      </c>
      <c r="C93" s="159"/>
      <c r="D93" s="159" t="s">
        <v>243</v>
      </c>
      <c r="E93" s="160" t="s">
        <v>174</v>
      </c>
      <c r="F93" s="1"/>
    </row>
    <row r="94" spans="1:6" s="87" customFormat="1" x14ac:dyDescent="0.2">
      <c r="A94" s="157"/>
      <c r="B94" s="158">
        <v>8.6</v>
      </c>
      <c r="C94" s="159"/>
      <c r="D94" s="159" t="s">
        <v>243</v>
      </c>
      <c r="E94" s="160" t="s">
        <v>174</v>
      </c>
      <c r="F94" s="1"/>
    </row>
    <row r="95" spans="1:6" s="170" customFormat="1" x14ac:dyDescent="0.2">
      <c r="A95" s="157"/>
      <c r="B95" s="158">
        <v>79.13</v>
      </c>
      <c r="C95" s="159"/>
      <c r="D95" s="159" t="s">
        <v>243</v>
      </c>
      <c r="E95" s="160" t="s">
        <v>190</v>
      </c>
      <c r="F95" s="169"/>
    </row>
    <row r="96" spans="1:6" s="87" customFormat="1" x14ac:dyDescent="0.2">
      <c r="A96" s="157">
        <v>43866</v>
      </c>
      <c r="B96" s="158">
        <v>45.4</v>
      </c>
      <c r="C96" s="159"/>
      <c r="D96" s="159" t="s">
        <v>298</v>
      </c>
      <c r="E96" s="160" t="s">
        <v>174</v>
      </c>
      <c r="F96" s="1"/>
    </row>
    <row r="97" spans="1:6" s="87" customFormat="1" x14ac:dyDescent="0.2">
      <c r="A97" s="157"/>
      <c r="B97" s="158">
        <v>33.69</v>
      </c>
      <c r="C97" s="159"/>
      <c r="D97" s="159" t="s">
        <v>268</v>
      </c>
      <c r="E97" s="160" t="s">
        <v>174</v>
      </c>
      <c r="F97" s="1"/>
    </row>
    <row r="98" spans="1:6" s="87" customFormat="1" x14ac:dyDescent="0.2">
      <c r="A98" s="157"/>
      <c r="B98" s="158">
        <v>6.5</v>
      </c>
      <c r="C98" s="159"/>
      <c r="D98" s="159" t="s">
        <v>268</v>
      </c>
      <c r="E98" s="160" t="s">
        <v>174</v>
      </c>
      <c r="F98" s="1"/>
    </row>
    <row r="99" spans="1:6" s="87" customFormat="1" x14ac:dyDescent="0.2">
      <c r="A99" s="157"/>
      <c r="B99" s="158">
        <v>25.92</v>
      </c>
      <c r="C99" s="159"/>
      <c r="D99" s="159" t="s">
        <v>268</v>
      </c>
      <c r="E99" s="160" t="s">
        <v>174</v>
      </c>
      <c r="F99" s="1"/>
    </row>
    <row r="100" spans="1:6" s="87" customFormat="1" x14ac:dyDescent="0.2">
      <c r="A100" s="157">
        <v>43872</v>
      </c>
      <c r="B100" s="158">
        <v>532.02</v>
      </c>
      <c r="C100" s="159" t="s">
        <v>240</v>
      </c>
      <c r="D100" s="159" t="s">
        <v>257</v>
      </c>
      <c r="E100" s="160" t="s">
        <v>277</v>
      </c>
      <c r="F100" s="1"/>
    </row>
    <row r="101" spans="1:6" s="87" customFormat="1" x14ac:dyDescent="0.2">
      <c r="A101" s="157"/>
      <c r="B101" s="158">
        <v>118.8</v>
      </c>
      <c r="C101" s="159" t="s">
        <v>282</v>
      </c>
      <c r="D101" s="159" t="s">
        <v>257</v>
      </c>
      <c r="E101" s="160" t="s">
        <v>190</v>
      </c>
      <c r="F101" s="1"/>
    </row>
    <row r="102" spans="1:6" s="87" customFormat="1" x14ac:dyDescent="0.2">
      <c r="A102" s="157"/>
      <c r="B102" s="158">
        <v>40.869999999999997</v>
      </c>
      <c r="C102" s="159"/>
      <c r="D102" s="159" t="s">
        <v>258</v>
      </c>
      <c r="E102" s="160" t="s">
        <v>190</v>
      </c>
      <c r="F102" s="1"/>
    </row>
    <row r="103" spans="1:6" s="87" customFormat="1" x14ac:dyDescent="0.2">
      <c r="A103" s="157">
        <v>43875</v>
      </c>
      <c r="B103" s="158">
        <v>42.61</v>
      </c>
      <c r="C103" s="159" t="s">
        <v>284</v>
      </c>
      <c r="D103" s="159" t="s">
        <v>252</v>
      </c>
      <c r="E103" s="160" t="s">
        <v>189</v>
      </c>
      <c r="F103" s="1"/>
    </row>
    <row r="104" spans="1:6" s="87" customFormat="1" x14ac:dyDescent="0.2">
      <c r="A104" s="157"/>
      <c r="B104" s="158">
        <v>25.27</v>
      </c>
      <c r="C104" s="159"/>
      <c r="D104" s="159" t="s">
        <v>252</v>
      </c>
      <c r="E104" s="160" t="s">
        <v>189</v>
      </c>
      <c r="F104" s="1"/>
    </row>
    <row r="105" spans="1:6" s="87" customFormat="1" x14ac:dyDescent="0.2">
      <c r="A105" s="157">
        <v>43878</v>
      </c>
      <c r="B105" s="158">
        <v>7.19</v>
      </c>
      <c r="C105" s="159" t="s">
        <v>285</v>
      </c>
      <c r="D105" s="159" t="s">
        <v>252</v>
      </c>
      <c r="E105" s="160" t="s">
        <v>174</v>
      </c>
      <c r="F105" s="1"/>
    </row>
    <row r="106" spans="1:6" s="87" customFormat="1" x14ac:dyDescent="0.2">
      <c r="A106" s="157">
        <v>43879</v>
      </c>
      <c r="B106" s="158">
        <v>506.19</v>
      </c>
      <c r="C106" s="159" t="s">
        <v>283</v>
      </c>
      <c r="D106" s="159" t="s">
        <v>257</v>
      </c>
      <c r="E106" s="160" t="s">
        <v>266</v>
      </c>
      <c r="F106" s="1"/>
    </row>
    <row r="107" spans="1:6" s="87" customFormat="1" x14ac:dyDescent="0.2">
      <c r="A107" s="157"/>
      <c r="B107" s="158">
        <v>40.869999999999997</v>
      </c>
      <c r="C107" s="159"/>
      <c r="D107" s="159" t="s">
        <v>258</v>
      </c>
      <c r="E107" s="160" t="s">
        <v>190</v>
      </c>
      <c r="F107" s="1"/>
    </row>
    <row r="108" spans="1:6" s="87" customFormat="1" x14ac:dyDescent="0.2">
      <c r="A108" s="157"/>
      <c r="B108" s="158">
        <v>27.83</v>
      </c>
      <c r="C108" s="159" t="s">
        <v>333</v>
      </c>
      <c r="D108" s="159" t="s">
        <v>252</v>
      </c>
      <c r="E108" s="160" t="s">
        <v>174</v>
      </c>
      <c r="F108" s="1"/>
    </row>
    <row r="109" spans="1:6" s="87" customFormat="1" x14ac:dyDescent="0.2">
      <c r="A109" s="157"/>
      <c r="B109" s="158">
        <v>26.81</v>
      </c>
      <c r="C109" s="159"/>
      <c r="D109" s="159" t="s">
        <v>252</v>
      </c>
      <c r="E109" s="160" t="s">
        <v>174</v>
      </c>
      <c r="F109" s="1"/>
    </row>
    <row r="110" spans="1:6" s="87" customFormat="1" x14ac:dyDescent="0.2">
      <c r="A110" s="157">
        <v>43985</v>
      </c>
      <c r="B110" s="158">
        <v>45.22</v>
      </c>
      <c r="C110" s="159"/>
      <c r="D110" s="159" t="s">
        <v>258</v>
      </c>
      <c r="E110" s="160" t="s">
        <v>190</v>
      </c>
      <c r="F110" s="1"/>
    </row>
    <row r="111" spans="1:6" s="87" customFormat="1" x14ac:dyDescent="0.2">
      <c r="A111" s="157"/>
      <c r="B111" s="158">
        <v>480.36</v>
      </c>
      <c r="C111" s="159" t="s">
        <v>286</v>
      </c>
      <c r="D111" s="159" t="s">
        <v>257</v>
      </c>
      <c r="E111" s="160" t="s">
        <v>266</v>
      </c>
      <c r="F111" s="1"/>
    </row>
    <row r="112" spans="1:6" s="87" customFormat="1" x14ac:dyDescent="0.2">
      <c r="A112" s="157"/>
      <c r="B112" s="158">
        <v>42.17</v>
      </c>
      <c r="C112" s="159"/>
      <c r="D112" s="159" t="s">
        <v>252</v>
      </c>
      <c r="E112" s="160" t="s">
        <v>174</v>
      </c>
      <c r="F112" s="1"/>
    </row>
    <row r="113" spans="1:6" s="87" customFormat="1" x14ac:dyDescent="0.2">
      <c r="A113" s="157"/>
      <c r="B113" s="158">
        <v>38.26</v>
      </c>
      <c r="C113" s="159"/>
      <c r="D113" s="159" t="s">
        <v>252</v>
      </c>
      <c r="E113" s="160" t="s">
        <v>174</v>
      </c>
      <c r="F113" s="1"/>
    </row>
    <row r="114" spans="1:6" s="87" customFormat="1" x14ac:dyDescent="0.2">
      <c r="A114" s="157"/>
      <c r="B114" s="158"/>
      <c r="C114" s="159"/>
      <c r="D114" s="159"/>
      <c r="E114" s="160"/>
      <c r="F114" s="1"/>
    </row>
    <row r="115" spans="1:6" s="87" customFormat="1" x14ac:dyDescent="0.2">
      <c r="A115" s="157"/>
      <c r="B115" s="158"/>
      <c r="C115" s="159"/>
      <c r="D115" s="159"/>
      <c r="E115" s="160"/>
      <c r="F115" s="1"/>
    </row>
    <row r="116" spans="1:6" s="87" customFormat="1" x14ac:dyDescent="0.2">
      <c r="A116" s="157"/>
      <c r="B116" s="158"/>
      <c r="C116" s="159"/>
      <c r="D116" s="159"/>
      <c r="E116" s="160"/>
      <c r="F116" s="1"/>
    </row>
    <row r="117" spans="1:6" s="87" customFormat="1" hidden="1" x14ac:dyDescent="0.2">
      <c r="A117" s="147"/>
      <c r="B117" s="148"/>
      <c r="C117" s="149"/>
      <c r="D117" s="149"/>
      <c r="E117" s="150"/>
      <c r="F117" s="1"/>
    </row>
    <row r="118" spans="1:6" ht="19.5" customHeight="1" x14ac:dyDescent="0.2">
      <c r="A118" s="107" t="s">
        <v>125</v>
      </c>
      <c r="B118" s="108">
        <f>SUM(B26:B117)</f>
        <v>12505.564347826092</v>
      </c>
      <c r="C118" s="168" t="str">
        <f>IF(SUBTOTAL(3,B26:B117)=SUBTOTAL(103,B26:B117),'Summary and sign-off'!$A$48,'Summary and sign-off'!$A$49)</f>
        <v>Check - there are no hidden rows with data</v>
      </c>
      <c r="D118" s="178" t="str">
        <f>IF('Summary and sign-off'!F56='Summary and sign-off'!F54,'Summary and sign-off'!A51,'Summary and sign-off'!A50)</f>
        <v>Check - each entry provides sufficient information</v>
      </c>
      <c r="E118" s="178"/>
      <c r="F118" s="46"/>
    </row>
    <row r="119" spans="1:6" ht="10.5" customHeight="1" x14ac:dyDescent="0.2">
      <c r="A119" s="27"/>
      <c r="B119" s="22"/>
      <c r="C119" s="27"/>
      <c r="D119" s="27"/>
      <c r="E119" s="27"/>
      <c r="F119" s="27"/>
    </row>
    <row r="120" spans="1:6" ht="24.75" customHeight="1" x14ac:dyDescent="0.2">
      <c r="A120" s="179" t="s">
        <v>126</v>
      </c>
      <c r="B120" s="179"/>
      <c r="C120" s="179"/>
      <c r="D120" s="179"/>
      <c r="E120" s="179"/>
      <c r="F120" s="46"/>
    </row>
    <row r="121" spans="1:6" ht="27" customHeight="1" x14ac:dyDescent="0.2">
      <c r="A121" s="35" t="s">
        <v>117</v>
      </c>
      <c r="B121" s="35" t="s">
        <v>62</v>
      </c>
      <c r="C121" s="35" t="s">
        <v>127</v>
      </c>
      <c r="D121" s="35" t="s">
        <v>128</v>
      </c>
      <c r="E121" s="35" t="s">
        <v>121</v>
      </c>
      <c r="F121" s="49"/>
    </row>
    <row r="122" spans="1:6" s="87" customFormat="1" hidden="1" x14ac:dyDescent="0.2">
      <c r="A122" s="133"/>
      <c r="B122" s="134"/>
      <c r="C122" s="135"/>
      <c r="D122" s="135"/>
      <c r="E122" s="136"/>
      <c r="F122" s="1"/>
    </row>
    <row r="123" spans="1:6" s="87" customFormat="1" x14ac:dyDescent="0.2">
      <c r="A123" s="157">
        <v>43727</v>
      </c>
      <c r="B123" s="158">
        <v>15.82</v>
      </c>
      <c r="C123" s="159" t="s">
        <v>240</v>
      </c>
      <c r="D123" s="159" t="s">
        <v>252</v>
      </c>
      <c r="E123" s="160" t="s">
        <v>190</v>
      </c>
      <c r="F123" s="1"/>
    </row>
    <row r="124" spans="1:6" s="87" customFormat="1" x14ac:dyDescent="0.2">
      <c r="A124" s="157">
        <v>43767</v>
      </c>
      <c r="B124" s="158">
        <v>11.64</v>
      </c>
      <c r="C124" s="159" t="s">
        <v>203</v>
      </c>
      <c r="D124" s="159" t="s">
        <v>252</v>
      </c>
      <c r="E124" s="160" t="s">
        <v>190</v>
      </c>
      <c r="F124" s="1"/>
    </row>
    <row r="125" spans="1:6" s="87" customFormat="1" x14ac:dyDescent="0.2">
      <c r="A125" s="157"/>
      <c r="B125" s="158">
        <v>11.52</v>
      </c>
      <c r="C125" s="159"/>
      <c r="D125" s="159" t="s">
        <v>252</v>
      </c>
      <c r="E125" s="160" t="s">
        <v>190</v>
      </c>
      <c r="F125" s="1"/>
    </row>
    <row r="126" spans="1:6" s="87" customFormat="1" x14ac:dyDescent="0.2">
      <c r="A126" s="157">
        <v>43804</v>
      </c>
      <c r="B126" s="158">
        <v>41.52</v>
      </c>
      <c r="C126" s="159" t="s">
        <v>225</v>
      </c>
      <c r="D126" s="159" t="s">
        <v>252</v>
      </c>
      <c r="E126" s="160" t="s">
        <v>190</v>
      </c>
      <c r="F126" s="1"/>
    </row>
    <row r="127" spans="1:6" s="87" customFormat="1" x14ac:dyDescent="0.2">
      <c r="A127" s="157"/>
      <c r="B127" s="158">
        <v>42.43</v>
      </c>
      <c r="C127" s="159" t="s">
        <v>225</v>
      </c>
      <c r="D127" s="159" t="s">
        <v>252</v>
      </c>
      <c r="E127" s="160" t="s">
        <v>190</v>
      </c>
      <c r="F127" s="1"/>
    </row>
    <row r="128" spans="1:6" s="87" customFormat="1" x14ac:dyDescent="0.2">
      <c r="A128" s="157">
        <v>43880</v>
      </c>
      <c r="B128" s="158">
        <v>4.78</v>
      </c>
      <c r="C128" s="159" t="s">
        <v>241</v>
      </c>
      <c r="D128" s="159" t="s">
        <v>243</v>
      </c>
      <c r="E128" s="160" t="s">
        <v>190</v>
      </c>
      <c r="F128" s="1"/>
    </row>
    <row r="129" spans="1:6" s="87" customFormat="1" x14ac:dyDescent="0.2">
      <c r="A129" s="157">
        <v>43880</v>
      </c>
      <c r="B129" s="158">
        <v>7.48</v>
      </c>
      <c r="C129" s="159" t="s">
        <v>231</v>
      </c>
      <c r="D129" s="159" t="s">
        <v>243</v>
      </c>
      <c r="E129" s="160" t="s">
        <v>190</v>
      </c>
      <c r="F129" s="1"/>
    </row>
    <row r="130" spans="1:6" s="87" customFormat="1" x14ac:dyDescent="0.2">
      <c r="A130" s="157">
        <v>43881</v>
      </c>
      <c r="B130" s="158">
        <v>10.88</v>
      </c>
      <c r="C130" s="159" t="s">
        <v>242</v>
      </c>
      <c r="D130" s="159" t="s">
        <v>252</v>
      </c>
      <c r="E130" s="160" t="s">
        <v>190</v>
      </c>
      <c r="F130" s="1"/>
    </row>
    <row r="131" spans="1:6" s="87" customFormat="1" x14ac:dyDescent="0.2">
      <c r="A131" s="157">
        <v>43881</v>
      </c>
      <c r="B131" s="158">
        <v>11.17</v>
      </c>
      <c r="C131" s="159" t="s">
        <v>242</v>
      </c>
      <c r="D131" s="159" t="s">
        <v>252</v>
      </c>
      <c r="E131" s="160" t="s">
        <v>190</v>
      </c>
      <c r="F131" s="1"/>
    </row>
    <row r="132" spans="1:6" s="87" customFormat="1" x14ac:dyDescent="0.2">
      <c r="A132" s="157">
        <v>43972</v>
      </c>
      <c r="B132" s="158">
        <v>13.24</v>
      </c>
      <c r="C132" s="159" t="s">
        <v>251</v>
      </c>
      <c r="D132" s="157" t="s">
        <v>252</v>
      </c>
      <c r="E132" s="158" t="s">
        <v>190</v>
      </c>
      <c r="F132" s="1"/>
    </row>
    <row r="133" spans="1:6" s="87" customFormat="1" x14ac:dyDescent="0.2">
      <c r="A133" s="157"/>
      <c r="B133" s="158">
        <v>13.62</v>
      </c>
      <c r="C133" s="159"/>
      <c r="D133" s="159" t="s">
        <v>252</v>
      </c>
      <c r="E133" s="160" t="s">
        <v>190</v>
      </c>
      <c r="F133" s="1"/>
    </row>
    <row r="134" spans="1:6" s="87" customFormat="1" x14ac:dyDescent="0.2">
      <c r="A134" s="157">
        <v>43979</v>
      </c>
      <c r="B134" s="158">
        <v>13.43</v>
      </c>
      <c r="C134" s="159" t="s">
        <v>320</v>
      </c>
      <c r="D134" s="159" t="s">
        <v>252</v>
      </c>
      <c r="E134" s="160" t="s">
        <v>190</v>
      </c>
      <c r="F134" s="1"/>
    </row>
    <row r="135" spans="1:6" s="87" customFormat="1" x14ac:dyDescent="0.2">
      <c r="A135" s="157"/>
      <c r="B135" s="158">
        <v>13.62</v>
      </c>
      <c r="C135" s="159"/>
      <c r="D135" s="159" t="s">
        <v>252</v>
      </c>
      <c r="E135" s="160" t="s">
        <v>190</v>
      </c>
      <c r="F135" s="1"/>
    </row>
    <row r="136" spans="1:6" s="87" customFormat="1" x14ac:dyDescent="0.2">
      <c r="A136" s="157">
        <v>44006</v>
      </c>
      <c r="B136" s="158">
        <v>10.87</v>
      </c>
      <c r="C136" s="159" t="s">
        <v>334</v>
      </c>
      <c r="D136" s="159" t="s">
        <v>243</v>
      </c>
      <c r="E136" s="160" t="s">
        <v>190</v>
      </c>
      <c r="F136" s="1"/>
    </row>
    <row r="137" spans="1:6" s="87" customFormat="1" x14ac:dyDescent="0.2">
      <c r="A137" s="157"/>
      <c r="B137" s="158"/>
      <c r="C137" s="159"/>
      <c r="D137" s="159"/>
      <c r="E137" s="160"/>
      <c r="F137" s="1"/>
    </row>
    <row r="138" spans="1:6" s="87" customFormat="1" x14ac:dyDescent="0.2">
      <c r="A138" s="157"/>
      <c r="B138" s="158"/>
      <c r="C138" s="159"/>
      <c r="D138" s="159"/>
      <c r="E138" s="160"/>
      <c r="F138" s="1"/>
    </row>
    <row r="139" spans="1:6" s="87" customFormat="1" hidden="1" x14ac:dyDescent="0.2">
      <c r="A139" s="133"/>
      <c r="B139" s="134"/>
      <c r="C139" s="135"/>
      <c r="D139" s="135"/>
      <c r="E139" s="136"/>
      <c r="F139" s="1"/>
    </row>
    <row r="140" spans="1:6" ht="19.5" customHeight="1" x14ac:dyDescent="0.2">
      <c r="A140" s="107" t="s">
        <v>129</v>
      </c>
      <c r="B140" s="108">
        <f>SUM(B122:B139)</f>
        <v>222.02</v>
      </c>
      <c r="C140" s="168" t="str">
        <f>IF(SUBTOTAL(3,B122:B139)=SUBTOTAL(103,B122:B139),'Summary and sign-off'!$A$48,'Summary and sign-off'!$A$49)</f>
        <v>Check - there are no hidden rows with data</v>
      </c>
      <c r="D140" s="178" t="str">
        <f>IF('Summary and sign-off'!F57='Summary and sign-off'!F54,'Summary and sign-off'!A51,'Summary and sign-off'!A50)</f>
        <v>Check - each entry provides sufficient information</v>
      </c>
      <c r="E140" s="178"/>
      <c r="F140" s="46"/>
    </row>
    <row r="141" spans="1:6" ht="10.5" customHeight="1" x14ac:dyDescent="0.2">
      <c r="A141" s="27"/>
      <c r="B141" s="92"/>
      <c r="C141" s="22"/>
      <c r="D141" s="27"/>
      <c r="E141" s="27"/>
      <c r="F141" s="27"/>
    </row>
    <row r="142" spans="1:6" ht="34.5" customHeight="1" x14ac:dyDescent="0.2">
      <c r="A142" s="50" t="s">
        <v>130</v>
      </c>
      <c r="B142" s="93">
        <f>B22+B118+B140</f>
        <v>12727.584347826092</v>
      </c>
      <c r="C142" s="51"/>
      <c r="D142" s="51"/>
      <c r="E142" s="51"/>
      <c r="F142" s="26"/>
    </row>
    <row r="143" spans="1:6" x14ac:dyDescent="0.2">
      <c r="A143" s="27"/>
      <c r="B143" s="22"/>
      <c r="C143" s="27"/>
      <c r="D143" s="27"/>
      <c r="E143" s="27"/>
      <c r="F143" s="27"/>
    </row>
    <row r="144" spans="1:6" x14ac:dyDescent="0.2">
      <c r="A144" s="52" t="s">
        <v>73</v>
      </c>
      <c r="B144" s="25"/>
      <c r="C144" s="26"/>
      <c r="D144" s="26"/>
      <c r="E144" s="26"/>
      <c r="F144" s="27"/>
    </row>
    <row r="145" spans="1:6" ht="12.6" customHeight="1" x14ac:dyDescent="0.2">
      <c r="A145" s="23" t="s">
        <v>131</v>
      </c>
      <c r="B145" s="53"/>
      <c r="C145" s="53"/>
      <c r="D145" s="32"/>
      <c r="E145" s="32"/>
      <c r="F145" s="27"/>
    </row>
    <row r="146" spans="1:6" ht="12.95" customHeight="1" x14ac:dyDescent="0.2">
      <c r="A146" s="31" t="s">
        <v>132</v>
      </c>
      <c r="B146" s="27"/>
      <c r="C146" s="32"/>
      <c r="D146" s="27"/>
      <c r="E146" s="32"/>
      <c r="F146" s="27"/>
    </row>
    <row r="147" spans="1:6" x14ac:dyDescent="0.2">
      <c r="A147" s="31" t="s">
        <v>133</v>
      </c>
      <c r="B147" s="32"/>
      <c r="C147" s="32"/>
      <c r="D147" s="32"/>
      <c r="E147" s="54"/>
      <c r="F147" s="46"/>
    </row>
    <row r="148" spans="1:6" x14ac:dyDescent="0.2">
      <c r="A148" s="23" t="s">
        <v>79</v>
      </c>
      <c r="B148" s="25"/>
      <c r="C148" s="26"/>
      <c r="D148" s="26"/>
      <c r="E148" s="26"/>
      <c r="F148" s="27"/>
    </row>
    <row r="149" spans="1:6" ht="12.95" customHeight="1" x14ac:dyDescent="0.2">
      <c r="A149" s="31" t="s">
        <v>134</v>
      </c>
      <c r="B149" s="27"/>
      <c r="C149" s="32"/>
      <c r="D149" s="27"/>
      <c r="E149" s="32"/>
      <c r="F149" s="27"/>
    </row>
    <row r="150" spans="1:6" x14ac:dyDescent="0.2">
      <c r="A150" s="31" t="s">
        <v>135</v>
      </c>
      <c r="B150" s="32"/>
      <c r="C150" s="32"/>
      <c r="D150" s="32"/>
      <c r="E150" s="54"/>
      <c r="F150" s="46"/>
    </row>
    <row r="151" spans="1:6" x14ac:dyDescent="0.2">
      <c r="A151" s="36" t="s">
        <v>136</v>
      </c>
      <c r="B151" s="36"/>
      <c r="C151" s="36"/>
      <c r="D151" s="36"/>
      <c r="E151" s="54"/>
      <c r="F151" s="46"/>
    </row>
    <row r="152" spans="1:6" x14ac:dyDescent="0.2">
      <c r="A152" s="40"/>
      <c r="B152" s="27"/>
      <c r="C152" s="27"/>
      <c r="D152" s="27"/>
      <c r="E152" s="46"/>
      <c r="F152" s="46"/>
    </row>
    <row r="153" spans="1:6" hidden="1" x14ac:dyDescent="0.2">
      <c r="A153" s="40"/>
      <c r="B153" s="27"/>
      <c r="C153" s="27"/>
      <c r="D153" s="27"/>
      <c r="E153" s="46"/>
      <c r="F153" s="46"/>
    </row>
    <row r="154" spans="1:6" hidden="1" x14ac:dyDescent="0.2"/>
    <row r="155" spans="1:6" hidden="1" x14ac:dyDescent="0.2"/>
    <row r="156" spans="1:6" hidden="1" x14ac:dyDescent="0.2"/>
    <row r="157" spans="1:6" hidden="1" x14ac:dyDescent="0.2"/>
    <row r="158" spans="1:6" ht="12.75" hidden="1" customHeight="1" x14ac:dyDescent="0.2"/>
    <row r="159" spans="1:6" hidden="1" x14ac:dyDescent="0.2"/>
    <row r="160" spans="1:6" hidden="1" x14ac:dyDescent="0.2"/>
    <row r="161" spans="1:6" hidden="1" x14ac:dyDescent="0.2">
      <c r="A161" s="55"/>
      <c r="B161" s="46"/>
      <c r="C161" s="46"/>
      <c r="D161" s="46"/>
      <c r="E161" s="46"/>
      <c r="F161" s="46"/>
    </row>
    <row r="162" spans="1:6" hidden="1" x14ac:dyDescent="0.2">
      <c r="A162" s="55"/>
      <c r="B162" s="46"/>
      <c r="C162" s="46"/>
      <c r="D162" s="46"/>
      <c r="E162" s="46"/>
      <c r="F162" s="46"/>
    </row>
    <row r="163" spans="1:6" hidden="1" x14ac:dyDescent="0.2">
      <c r="A163" s="55"/>
      <c r="B163" s="46"/>
      <c r="C163" s="46"/>
      <c r="D163" s="46"/>
      <c r="E163" s="46"/>
      <c r="F163" s="46"/>
    </row>
    <row r="164" spans="1:6" hidden="1" x14ac:dyDescent="0.2">
      <c r="A164" s="55"/>
      <c r="B164" s="46"/>
      <c r="C164" s="46"/>
      <c r="D164" s="46"/>
      <c r="E164" s="46"/>
      <c r="F164" s="46"/>
    </row>
    <row r="165" spans="1:6" hidden="1" x14ac:dyDescent="0.2">
      <c r="A165" s="55"/>
      <c r="B165" s="46"/>
      <c r="C165" s="46"/>
      <c r="D165" s="46"/>
      <c r="E165" s="46"/>
      <c r="F165" s="46"/>
    </row>
    <row r="166" spans="1:6" hidden="1" x14ac:dyDescent="0.2"/>
    <row r="167" spans="1:6" hidden="1" x14ac:dyDescent="0.2"/>
    <row r="168" spans="1:6" hidden="1" x14ac:dyDescent="0.2"/>
    <row r="169" spans="1:6" hidden="1" x14ac:dyDescent="0.2"/>
    <row r="170" spans="1:6" hidden="1" x14ac:dyDescent="0.2"/>
    <row r="171" spans="1:6" hidden="1" x14ac:dyDescent="0.2"/>
    <row r="172" spans="1:6" hidden="1" x14ac:dyDescent="0.2"/>
    <row r="173" spans="1:6" hidden="1" x14ac:dyDescent="0.2"/>
    <row r="174" spans="1:6" x14ac:dyDescent="0.2"/>
    <row r="175" spans="1:6" x14ac:dyDescent="0.2"/>
    <row r="176" spans="1: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sheetData>
  <sheetProtection sheet="1" formatCells="0" formatRows="0" insertColumns="0" insertRows="0" deleteRows="0"/>
  <mergeCells count="15">
    <mergeCell ref="B7:E7"/>
    <mergeCell ref="B5:E5"/>
    <mergeCell ref="D140:E140"/>
    <mergeCell ref="A1:E1"/>
    <mergeCell ref="A24:E24"/>
    <mergeCell ref="A120:E120"/>
    <mergeCell ref="B2:E2"/>
    <mergeCell ref="B3:E3"/>
    <mergeCell ref="B4:E4"/>
    <mergeCell ref="A8:E8"/>
    <mergeCell ref="A9:E9"/>
    <mergeCell ref="B6:E6"/>
    <mergeCell ref="D22:E22"/>
    <mergeCell ref="D118:E118"/>
    <mergeCell ref="A10:E10"/>
  </mergeCells>
  <dataValidations xWindow="1406" yWindow="36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6:A117 A12 A21 A122 A139 A26:A34">
      <formula1>$B$4</formula1>
      <formula2>$B$5</formula2>
    </dataValidation>
    <dataValidation allowBlank="1" showInputMessage="1" showErrorMessage="1" prompt="Insert additional rows as needed:_x000a_- 'right click' on a row number (left of screen)_x000a_- select 'Insert' (this will insert a row above it)" sqref="A121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23:A138 A35:A115">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406" yWindow="36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B12:B21 B122:B139 B26:B117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68"/>
  <sheetViews>
    <sheetView zoomScale="90" zoomScaleNormal="90" workbookViewId="0">
      <selection activeCell="F7" sqref="F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Public Trust</v>
      </c>
      <c r="C2" s="177"/>
      <c r="D2" s="177"/>
      <c r="E2" s="177"/>
      <c r="F2" s="38"/>
    </row>
    <row r="3" spans="1:6" ht="21" customHeight="1" x14ac:dyDescent="0.2">
      <c r="A3" s="4" t="s">
        <v>110</v>
      </c>
      <c r="B3" s="177" t="str">
        <f>'Summary and sign-off'!B3:F3</f>
        <v>Glenys Talivai</v>
      </c>
      <c r="C3" s="177"/>
      <c r="D3" s="177"/>
      <c r="E3" s="177"/>
      <c r="F3" s="38"/>
    </row>
    <row r="4" spans="1:6" ht="21" customHeight="1" x14ac:dyDescent="0.2">
      <c r="A4" s="4" t="s">
        <v>111</v>
      </c>
      <c r="B4" s="177">
        <f>'Summary and sign-off'!B4:F4</f>
        <v>43647</v>
      </c>
      <c r="C4" s="177"/>
      <c r="D4" s="177"/>
      <c r="E4" s="177"/>
      <c r="F4" s="38"/>
    </row>
    <row r="5" spans="1:6" ht="21" customHeight="1" x14ac:dyDescent="0.2">
      <c r="A5" s="4" t="s">
        <v>112</v>
      </c>
      <c r="B5" s="177">
        <f>'Summary and sign-off'!B5:F5</f>
        <v>44012</v>
      </c>
      <c r="C5" s="177"/>
      <c r="D5" s="177"/>
      <c r="E5" s="177"/>
      <c r="F5" s="38"/>
    </row>
    <row r="6" spans="1:6" ht="21" customHeight="1" x14ac:dyDescent="0.2">
      <c r="A6" s="4" t="s">
        <v>113</v>
      </c>
      <c r="B6" s="172" t="s">
        <v>81</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43815</v>
      </c>
      <c r="B12" s="158">
        <v>11.74</v>
      </c>
      <c r="C12" s="162" t="s">
        <v>335</v>
      </c>
      <c r="D12" s="162" t="s">
        <v>295</v>
      </c>
      <c r="E12" s="162" t="s">
        <v>328</v>
      </c>
      <c r="F12" s="2"/>
    </row>
    <row r="13" spans="1:6" s="87" customFormat="1" x14ac:dyDescent="0.2">
      <c r="A13" s="157">
        <v>43817</v>
      </c>
      <c r="B13" s="158">
        <v>7.83</v>
      </c>
      <c r="C13" s="162" t="s">
        <v>240</v>
      </c>
      <c r="D13" s="162" t="s">
        <v>295</v>
      </c>
      <c r="E13" s="162" t="s">
        <v>328</v>
      </c>
      <c r="F13" s="2"/>
    </row>
    <row r="14" spans="1:6" s="87" customFormat="1" ht="25.5" x14ac:dyDescent="0.2">
      <c r="A14" s="157">
        <v>43878</v>
      </c>
      <c r="B14" s="158">
        <v>15.22</v>
      </c>
      <c r="C14" s="162" t="s">
        <v>300</v>
      </c>
      <c r="D14" s="162" t="s">
        <v>295</v>
      </c>
      <c r="E14" s="162" t="s">
        <v>340</v>
      </c>
      <c r="F14" s="2"/>
    </row>
    <row r="15" spans="1:6" s="87" customFormat="1" x14ac:dyDescent="0.2">
      <c r="A15" s="157">
        <v>43896</v>
      </c>
      <c r="B15" s="158">
        <v>67.83</v>
      </c>
      <c r="C15" s="162" t="s">
        <v>240</v>
      </c>
      <c r="D15" s="162" t="s">
        <v>299</v>
      </c>
      <c r="E15" s="162" t="s">
        <v>329</v>
      </c>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61"/>
      <c r="B18" s="158"/>
      <c r="C18" s="162"/>
      <c r="D18" s="162"/>
      <c r="E18" s="163"/>
      <c r="F18" s="2"/>
    </row>
    <row r="19" spans="1:6" s="87" customFormat="1" x14ac:dyDescent="0.2">
      <c r="A19" s="161"/>
      <c r="B19" s="158"/>
      <c r="C19" s="162"/>
      <c r="D19" s="162"/>
      <c r="E19" s="163"/>
      <c r="F19" s="2"/>
    </row>
    <row r="20" spans="1:6" s="87" customFormat="1" ht="11.25" hidden="1" customHeight="1" x14ac:dyDescent="0.2">
      <c r="A20" s="137"/>
      <c r="B20" s="134"/>
      <c r="C20" s="138"/>
      <c r="D20" s="138"/>
      <c r="E20" s="139"/>
      <c r="F20" s="2"/>
    </row>
    <row r="21" spans="1:6" ht="34.5" customHeight="1" x14ac:dyDescent="0.2">
      <c r="A21" s="88" t="s">
        <v>142</v>
      </c>
      <c r="B21" s="97">
        <f>SUM(B11:B20)</f>
        <v>102.62</v>
      </c>
      <c r="C21" s="106" t="str">
        <f>IF(SUBTOTAL(3,B11:B20)=SUBTOTAL(103,B11:B20),'Summary and sign-off'!$A$48,'Summary and sign-off'!$A$49)</f>
        <v>Check - there are no hidden rows with data</v>
      </c>
      <c r="D21" s="178" t="str">
        <f>IF('Summary and sign-off'!F58='Summary and sign-off'!F54,'Summary and sign-off'!A51,'Summary and sign-off'!A50)</f>
        <v>Check - each entry provides sufficient information</v>
      </c>
      <c r="E21" s="178"/>
      <c r="F21" s="2"/>
    </row>
    <row r="22" spans="1:6" x14ac:dyDescent="0.2">
      <c r="A22" s="21"/>
      <c r="B22" s="20"/>
      <c r="C22" s="20"/>
      <c r="D22" s="20"/>
      <c r="E22" s="20"/>
      <c r="F22" s="38"/>
    </row>
    <row r="23" spans="1:6" x14ac:dyDescent="0.2">
      <c r="A23" s="21" t="s">
        <v>73</v>
      </c>
      <c r="B23" s="22"/>
      <c r="C23" s="27"/>
      <c r="D23" s="20"/>
      <c r="E23" s="20"/>
      <c r="F23" s="38"/>
    </row>
    <row r="24" spans="1:6" ht="12.75" customHeight="1" x14ac:dyDescent="0.2">
      <c r="A24" s="23" t="s">
        <v>143</v>
      </c>
      <c r="B24" s="23"/>
      <c r="C24" s="23"/>
      <c r="D24" s="23"/>
      <c r="E24" s="23"/>
      <c r="F24" s="38"/>
    </row>
    <row r="25" spans="1:6" x14ac:dyDescent="0.2">
      <c r="A25" s="23" t="s">
        <v>144</v>
      </c>
      <c r="B25" s="31"/>
      <c r="C25" s="43"/>
      <c r="D25" s="44"/>
      <c r="E25" s="44"/>
      <c r="F25" s="38"/>
    </row>
    <row r="26" spans="1:6" x14ac:dyDescent="0.2">
      <c r="A26" s="23" t="s">
        <v>79</v>
      </c>
      <c r="B26" s="25"/>
      <c r="C26" s="26"/>
      <c r="D26" s="26"/>
      <c r="E26" s="26"/>
      <c r="F26" s="27"/>
    </row>
    <row r="27" spans="1:6" x14ac:dyDescent="0.2">
      <c r="A27" s="31" t="s">
        <v>145</v>
      </c>
      <c r="B27" s="31"/>
      <c r="C27" s="43"/>
      <c r="D27" s="43"/>
      <c r="E27" s="43"/>
      <c r="F27" s="38"/>
    </row>
    <row r="28" spans="1:6" ht="12.75" customHeight="1" x14ac:dyDescent="0.2">
      <c r="A28" s="31" t="s">
        <v>146</v>
      </c>
      <c r="B28" s="31"/>
      <c r="C28" s="45"/>
      <c r="D28" s="45"/>
      <c r="E28" s="33"/>
      <c r="F28" s="38"/>
    </row>
    <row r="29" spans="1:6" x14ac:dyDescent="0.2">
      <c r="A29" s="20"/>
      <c r="B29" s="20"/>
      <c r="C29" s="20"/>
      <c r="D29" s="20"/>
      <c r="E29" s="20"/>
      <c r="F29" s="38"/>
    </row>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sheetData>
  <sheetProtection sheet="1" formatCells="0" insertRows="0" deleteRows="0"/>
  <mergeCells count="10">
    <mergeCell ref="D21:E2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A16:A1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B11:B15 B16:B20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0"/>
  <sheetViews>
    <sheetView topLeftCell="A85" zoomScale="90" zoomScaleNormal="90" workbookViewId="0">
      <selection activeCell="C70" sqref="C7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Public Trust</v>
      </c>
      <c r="C2" s="177"/>
      <c r="D2" s="177"/>
      <c r="E2" s="177"/>
      <c r="F2" s="24"/>
    </row>
    <row r="3" spans="1:6" ht="21" customHeight="1" x14ac:dyDescent="0.2">
      <c r="A3" s="4" t="s">
        <v>110</v>
      </c>
      <c r="B3" s="177" t="str">
        <f>'Summary and sign-off'!B3:F3</f>
        <v>Glenys Talivai</v>
      </c>
      <c r="C3" s="177"/>
      <c r="D3" s="177"/>
      <c r="E3" s="177"/>
      <c r="F3" s="24"/>
    </row>
    <row r="4" spans="1:6" ht="21" customHeight="1" x14ac:dyDescent="0.2">
      <c r="A4" s="4" t="s">
        <v>111</v>
      </c>
      <c r="B4" s="177">
        <f>'Summary and sign-off'!B4:F4</f>
        <v>43647</v>
      </c>
      <c r="C4" s="177"/>
      <c r="D4" s="177"/>
      <c r="E4" s="177"/>
      <c r="F4" s="24"/>
    </row>
    <row r="5" spans="1:6" ht="21" customHeight="1" x14ac:dyDescent="0.2">
      <c r="A5" s="4" t="s">
        <v>112</v>
      </c>
      <c r="B5" s="177">
        <f>'Summary and sign-off'!B5:F5</f>
        <v>44012</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43643</v>
      </c>
      <c r="B12" s="158">
        <v>86.96</v>
      </c>
      <c r="C12" s="162" t="s">
        <v>308</v>
      </c>
      <c r="D12" s="157" t="s">
        <v>309</v>
      </c>
      <c r="E12" s="158" t="s">
        <v>190</v>
      </c>
      <c r="F12" s="3"/>
    </row>
    <row r="13" spans="1:6" s="87" customFormat="1" x14ac:dyDescent="0.2">
      <c r="A13" s="157"/>
      <c r="B13" s="158">
        <v>4</v>
      </c>
      <c r="C13" s="162" t="s">
        <v>176</v>
      </c>
      <c r="D13" s="162" t="s">
        <v>182</v>
      </c>
      <c r="E13" s="158" t="s">
        <v>190</v>
      </c>
      <c r="F13" s="3"/>
    </row>
    <row r="14" spans="1:6" s="87" customFormat="1" x14ac:dyDescent="0.2">
      <c r="A14" s="157"/>
      <c r="B14" s="158">
        <v>4</v>
      </c>
      <c r="C14" s="162" t="s">
        <v>176</v>
      </c>
      <c r="D14" s="162" t="s">
        <v>182</v>
      </c>
      <c r="E14" s="158" t="s">
        <v>190</v>
      </c>
      <c r="F14" s="3"/>
    </row>
    <row r="15" spans="1:6" s="87" customFormat="1" x14ac:dyDescent="0.2">
      <c r="A15" s="157">
        <v>43650</v>
      </c>
      <c r="B15" s="158">
        <v>4</v>
      </c>
      <c r="C15" s="162" t="s">
        <v>176</v>
      </c>
      <c r="D15" s="162" t="s">
        <v>182</v>
      </c>
      <c r="E15" s="158" t="s">
        <v>190</v>
      </c>
      <c r="F15" s="3"/>
    </row>
    <row r="16" spans="1:6" s="87" customFormat="1" x14ac:dyDescent="0.2">
      <c r="A16" s="157"/>
      <c r="B16" s="158">
        <v>10</v>
      </c>
      <c r="C16" s="162" t="s">
        <v>177</v>
      </c>
      <c r="D16" s="162" t="s">
        <v>182</v>
      </c>
      <c r="E16" s="158" t="s">
        <v>190</v>
      </c>
      <c r="F16" s="3"/>
    </row>
    <row r="17" spans="1:6" s="87" customFormat="1" x14ac:dyDescent="0.2">
      <c r="A17" s="157"/>
      <c r="B17" s="158">
        <v>20</v>
      </c>
      <c r="C17" s="162" t="s">
        <v>178</v>
      </c>
      <c r="D17" s="162" t="s">
        <v>182</v>
      </c>
      <c r="E17" s="158" t="s">
        <v>190</v>
      </c>
      <c r="F17" s="3"/>
    </row>
    <row r="18" spans="1:6" s="87" customFormat="1" x14ac:dyDescent="0.2">
      <c r="A18" s="157"/>
      <c r="B18" s="158">
        <v>20</v>
      </c>
      <c r="C18" s="162" t="s">
        <v>179</v>
      </c>
      <c r="D18" s="162" t="s">
        <v>182</v>
      </c>
      <c r="E18" s="158" t="s">
        <v>190</v>
      </c>
      <c r="F18" s="3"/>
    </row>
    <row r="19" spans="1:6" s="87" customFormat="1" x14ac:dyDescent="0.2">
      <c r="A19" s="157"/>
      <c r="B19" s="158">
        <v>17.75</v>
      </c>
      <c r="C19" s="162" t="s">
        <v>180</v>
      </c>
      <c r="D19" s="162" t="s">
        <v>182</v>
      </c>
      <c r="E19" s="158" t="s">
        <v>190</v>
      </c>
      <c r="F19" s="3"/>
    </row>
    <row r="20" spans="1:6" s="87" customFormat="1" x14ac:dyDescent="0.2">
      <c r="A20" s="157">
        <v>43677</v>
      </c>
      <c r="B20" s="158">
        <v>20</v>
      </c>
      <c r="C20" s="162" t="s">
        <v>178</v>
      </c>
      <c r="D20" s="162" t="s">
        <v>182</v>
      </c>
      <c r="E20" s="158" t="s">
        <v>190</v>
      </c>
      <c r="F20" s="3"/>
    </row>
    <row r="21" spans="1:6" s="87" customFormat="1" x14ac:dyDescent="0.2">
      <c r="A21" s="157"/>
      <c r="B21" s="158">
        <v>4.37</v>
      </c>
      <c r="C21" s="162" t="s">
        <v>181</v>
      </c>
      <c r="D21" s="162" t="s">
        <v>194</v>
      </c>
      <c r="E21" s="158" t="s">
        <v>190</v>
      </c>
      <c r="F21" s="3"/>
    </row>
    <row r="22" spans="1:6" s="87" customFormat="1" x14ac:dyDescent="0.2">
      <c r="A22" s="157"/>
      <c r="B22" s="158">
        <v>38</v>
      </c>
      <c r="C22" s="162" t="s">
        <v>195</v>
      </c>
      <c r="D22" s="162" t="s">
        <v>183</v>
      </c>
      <c r="E22" s="158" t="s">
        <v>190</v>
      </c>
      <c r="F22" s="3"/>
    </row>
    <row r="23" spans="1:6" s="87" customFormat="1" x14ac:dyDescent="0.2">
      <c r="A23" s="157"/>
      <c r="B23" s="158">
        <v>4</v>
      </c>
      <c r="C23" s="162" t="s">
        <v>192</v>
      </c>
      <c r="D23" s="162" t="s">
        <v>182</v>
      </c>
      <c r="E23" s="158" t="s">
        <v>190</v>
      </c>
      <c r="F23" s="3"/>
    </row>
    <row r="24" spans="1:6" s="87" customFormat="1" x14ac:dyDescent="0.2">
      <c r="A24" s="157">
        <v>43679</v>
      </c>
      <c r="B24" s="162">
        <v>30.43</v>
      </c>
      <c r="C24" s="162" t="s">
        <v>307</v>
      </c>
      <c r="D24" s="162" t="s">
        <v>201</v>
      </c>
      <c r="E24" s="158" t="s">
        <v>190</v>
      </c>
      <c r="F24" s="3"/>
    </row>
    <row r="25" spans="1:6" s="87" customFormat="1" x14ac:dyDescent="0.2">
      <c r="A25" s="157">
        <v>43692</v>
      </c>
      <c r="B25" s="162">
        <v>24.35</v>
      </c>
      <c r="C25" s="162" t="s">
        <v>307</v>
      </c>
      <c r="D25" s="162" t="s">
        <v>191</v>
      </c>
      <c r="E25" s="158" t="s">
        <v>190</v>
      </c>
      <c r="F25" s="3"/>
    </row>
    <row r="26" spans="1:6" s="87" customFormat="1" x14ac:dyDescent="0.2">
      <c r="A26" s="157"/>
      <c r="B26" s="162">
        <v>36.090000000000003</v>
      </c>
      <c r="C26" s="162" t="s">
        <v>307</v>
      </c>
      <c r="D26" s="162" t="s">
        <v>191</v>
      </c>
      <c r="E26" s="158" t="s">
        <v>190</v>
      </c>
      <c r="F26" s="3"/>
    </row>
    <row r="27" spans="1:6" s="87" customFormat="1" x14ac:dyDescent="0.2">
      <c r="A27" s="157"/>
      <c r="B27" s="162">
        <v>12.17</v>
      </c>
      <c r="C27" s="162" t="s">
        <v>307</v>
      </c>
      <c r="D27" s="162" t="s">
        <v>191</v>
      </c>
      <c r="E27" s="158" t="s">
        <v>190</v>
      </c>
      <c r="F27" s="3"/>
    </row>
    <row r="28" spans="1:6" s="87" customFormat="1" x14ac:dyDescent="0.2">
      <c r="A28" s="161">
        <v>43699</v>
      </c>
      <c r="B28" s="158">
        <v>10</v>
      </c>
      <c r="C28" s="162" t="s">
        <v>192</v>
      </c>
      <c r="D28" s="162" t="s">
        <v>182</v>
      </c>
      <c r="E28" s="158" t="s">
        <v>190</v>
      </c>
      <c r="F28" s="3"/>
    </row>
    <row r="29" spans="1:6" s="87" customFormat="1" x14ac:dyDescent="0.2">
      <c r="A29" s="161"/>
      <c r="B29" s="158">
        <v>4</v>
      </c>
      <c r="C29" s="162" t="s">
        <v>192</v>
      </c>
      <c r="D29" s="162" t="s">
        <v>182</v>
      </c>
      <c r="E29" s="158" t="s">
        <v>190</v>
      </c>
      <c r="F29" s="3"/>
    </row>
    <row r="30" spans="1:6" s="87" customFormat="1" x14ac:dyDescent="0.2">
      <c r="A30" s="161">
        <v>43703</v>
      </c>
      <c r="B30" s="158">
        <v>14</v>
      </c>
      <c r="C30" s="162" t="s">
        <v>192</v>
      </c>
      <c r="D30" s="162" t="s">
        <v>182</v>
      </c>
      <c r="E30" s="158" t="s">
        <v>190</v>
      </c>
      <c r="F30" s="3"/>
    </row>
    <row r="31" spans="1:6" s="87" customFormat="1" x14ac:dyDescent="0.2">
      <c r="A31" s="161"/>
      <c r="B31" s="158">
        <v>20</v>
      </c>
      <c r="C31" s="162" t="s">
        <v>193</v>
      </c>
      <c r="D31" s="162" t="s">
        <v>182</v>
      </c>
      <c r="E31" s="158" t="s">
        <v>190</v>
      </c>
      <c r="F31" s="3"/>
    </row>
    <row r="32" spans="1:6" s="87" customFormat="1" x14ac:dyDescent="0.2">
      <c r="A32" s="161"/>
      <c r="B32" s="158">
        <v>4</v>
      </c>
      <c r="C32" s="162" t="s">
        <v>193</v>
      </c>
      <c r="D32" s="162" t="s">
        <v>182</v>
      </c>
      <c r="E32" s="158" t="s">
        <v>190</v>
      </c>
      <c r="F32" s="3"/>
    </row>
    <row r="33" spans="1:6" s="87" customFormat="1" x14ac:dyDescent="0.2">
      <c r="A33" s="157">
        <v>43706</v>
      </c>
      <c r="B33" s="158">
        <v>160.79</v>
      </c>
      <c r="C33" s="162" t="s">
        <v>290</v>
      </c>
      <c r="D33" s="162" t="s">
        <v>289</v>
      </c>
      <c r="E33" s="158" t="s">
        <v>190</v>
      </c>
      <c r="F33" s="3"/>
    </row>
    <row r="34" spans="1:6" s="87" customFormat="1" x14ac:dyDescent="0.2">
      <c r="A34" s="161">
        <v>43708</v>
      </c>
      <c r="B34" s="158">
        <v>4.37</v>
      </c>
      <c r="C34" s="162" t="s">
        <v>181</v>
      </c>
      <c r="D34" s="162" t="s">
        <v>194</v>
      </c>
      <c r="E34" s="158" t="s">
        <v>190</v>
      </c>
      <c r="F34" s="3"/>
    </row>
    <row r="35" spans="1:6" s="87" customFormat="1" x14ac:dyDescent="0.2">
      <c r="A35" s="161"/>
      <c r="B35" s="158">
        <v>38</v>
      </c>
      <c r="C35" s="162" t="s">
        <v>195</v>
      </c>
      <c r="D35" s="162" t="s">
        <v>183</v>
      </c>
      <c r="E35" s="158" t="s">
        <v>190</v>
      </c>
      <c r="F35" s="3"/>
    </row>
    <row r="36" spans="1:6" s="87" customFormat="1" x14ac:dyDescent="0.2">
      <c r="A36" s="157"/>
      <c r="B36" s="158">
        <v>1214.78</v>
      </c>
      <c r="C36" s="162" t="s">
        <v>288</v>
      </c>
      <c r="D36" s="162" t="s">
        <v>287</v>
      </c>
      <c r="E36" s="162" t="s">
        <v>190</v>
      </c>
      <c r="F36" s="3"/>
    </row>
    <row r="37" spans="1:6" s="87" customFormat="1" x14ac:dyDescent="0.2">
      <c r="A37" s="161">
        <v>43717</v>
      </c>
      <c r="B37" s="158">
        <v>4</v>
      </c>
      <c r="C37" s="162" t="s">
        <v>192</v>
      </c>
      <c r="D37" s="162" t="s">
        <v>182</v>
      </c>
      <c r="E37" s="158" t="s">
        <v>190</v>
      </c>
      <c r="F37" s="3"/>
    </row>
    <row r="38" spans="1:6" s="87" customFormat="1" x14ac:dyDescent="0.2">
      <c r="A38" s="161"/>
      <c r="B38" s="158">
        <v>4</v>
      </c>
      <c r="C38" s="162" t="s">
        <v>192</v>
      </c>
      <c r="D38" s="162" t="s">
        <v>182</v>
      </c>
      <c r="E38" s="158" t="s">
        <v>190</v>
      </c>
      <c r="F38" s="3"/>
    </row>
    <row r="39" spans="1:6" s="87" customFormat="1" x14ac:dyDescent="0.2">
      <c r="A39" s="161"/>
      <c r="B39" s="158">
        <v>4</v>
      </c>
      <c r="C39" s="162" t="s">
        <v>192</v>
      </c>
      <c r="D39" s="162" t="s">
        <v>182</v>
      </c>
      <c r="E39" s="158" t="s">
        <v>190</v>
      </c>
      <c r="F39" s="3"/>
    </row>
    <row r="40" spans="1:6" s="87" customFormat="1" x14ac:dyDescent="0.2">
      <c r="A40" s="161"/>
      <c r="B40" s="158">
        <v>14</v>
      </c>
      <c r="C40" s="162" t="s">
        <v>193</v>
      </c>
      <c r="D40" s="162" t="s">
        <v>182</v>
      </c>
      <c r="E40" s="158" t="s">
        <v>190</v>
      </c>
      <c r="F40" s="3"/>
    </row>
    <row r="41" spans="1:6" s="87" customFormat="1" x14ac:dyDescent="0.2">
      <c r="A41" s="161">
        <v>43728</v>
      </c>
      <c r="B41" s="158">
        <v>35.57</v>
      </c>
      <c r="C41" s="162" t="s">
        <v>200</v>
      </c>
      <c r="D41" s="162" t="s">
        <v>301</v>
      </c>
      <c r="E41" s="158" t="s">
        <v>190</v>
      </c>
      <c r="F41" s="3"/>
    </row>
    <row r="42" spans="1:6" s="87" customFormat="1" x14ac:dyDescent="0.2">
      <c r="A42" s="157">
        <v>43732</v>
      </c>
      <c r="B42" s="158">
        <v>436.52</v>
      </c>
      <c r="C42" s="162" t="s">
        <v>291</v>
      </c>
      <c r="D42" s="162" t="s">
        <v>287</v>
      </c>
      <c r="E42" s="158" t="s">
        <v>190</v>
      </c>
      <c r="F42" s="3"/>
    </row>
    <row r="43" spans="1:6" s="87" customFormat="1" x14ac:dyDescent="0.2">
      <c r="A43" s="161">
        <v>43735</v>
      </c>
      <c r="B43" s="158">
        <v>4</v>
      </c>
      <c r="C43" s="162" t="s">
        <v>182</v>
      </c>
      <c r="D43" s="162" t="s">
        <v>182</v>
      </c>
      <c r="E43" s="158" t="s">
        <v>190</v>
      </c>
      <c r="F43" s="3"/>
    </row>
    <row r="44" spans="1:6" s="87" customFormat="1" x14ac:dyDescent="0.2">
      <c r="A44" s="161">
        <v>43738</v>
      </c>
      <c r="B44" s="158">
        <v>4.37</v>
      </c>
      <c r="C44" s="162" t="s">
        <v>181</v>
      </c>
      <c r="D44" s="162" t="s">
        <v>194</v>
      </c>
      <c r="E44" s="158" t="s">
        <v>190</v>
      </c>
      <c r="F44" s="3"/>
    </row>
    <row r="45" spans="1:6" s="87" customFormat="1" x14ac:dyDescent="0.2">
      <c r="A45" s="161"/>
      <c r="B45" s="158">
        <v>38</v>
      </c>
      <c r="C45" s="162" t="s">
        <v>195</v>
      </c>
      <c r="D45" s="162" t="s">
        <v>183</v>
      </c>
      <c r="E45" s="158" t="s">
        <v>190</v>
      </c>
      <c r="F45" s="3"/>
    </row>
    <row r="46" spans="1:6" s="87" customFormat="1" x14ac:dyDescent="0.2">
      <c r="A46" s="161">
        <v>43748</v>
      </c>
      <c r="B46" s="158">
        <v>20</v>
      </c>
      <c r="C46" s="162" t="s">
        <v>179</v>
      </c>
      <c r="D46" s="162" t="s">
        <v>182</v>
      </c>
      <c r="E46" s="158" t="s">
        <v>190</v>
      </c>
      <c r="F46" s="3"/>
    </row>
    <row r="47" spans="1:6" s="87" customFormat="1" x14ac:dyDescent="0.2">
      <c r="A47" s="161"/>
      <c r="B47" s="158">
        <v>20</v>
      </c>
      <c r="C47" s="162" t="s">
        <v>211</v>
      </c>
      <c r="D47" s="162" t="s">
        <v>182</v>
      </c>
      <c r="E47" s="158" t="s">
        <v>190</v>
      </c>
      <c r="F47" s="3"/>
    </row>
    <row r="48" spans="1:6" s="87" customFormat="1" x14ac:dyDescent="0.2">
      <c r="A48" s="161">
        <v>43760</v>
      </c>
      <c r="B48" s="158">
        <v>10</v>
      </c>
      <c r="C48" s="162" t="s">
        <v>182</v>
      </c>
      <c r="D48" s="162" t="s">
        <v>182</v>
      </c>
      <c r="E48" s="158" t="s">
        <v>190</v>
      </c>
      <c r="F48" s="3"/>
    </row>
    <row r="49" spans="1:6" s="87" customFormat="1" x14ac:dyDescent="0.2">
      <c r="A49" s="161"/>
      <c r="B49" s="158">
        <v>20</v>
      </c>
      <c r="C49" s="162" t="s">
        <v>212</v>
      </c>
      <c r="D49" s="162" t="s">
        <v>182</v>
      </c>
      <c r="E49" s="158" t="s">
        <v>190</v>
      </c>
      <c r="F49" s="3"/>
    </row>
    <row r="50" spans="1:6" s="87" customFormat="1" x14ac:dyDescent="0.2">
      <c r="A50" s="161"/>
      <c r="B50" s="158">
        <v>20</v>
      </c>
      <c r="C50" s="162" t="s">
        <v>213</v>
      </c>
      <c r="D50" s="162" t="s">
        <v>182</v>
      </c>
      <c r="E50" s="158" t="s">
        <v>190</v>
      </c>
      <c r="F50" s="3"/>
    </row>
    <row r="51" spans="1:6" s="87" customFormat="1" x14ac:dyDescent="0.2">
      <c r="A51" s="161"/>
      <c r="B51" s="158">
        <v>4</v>
      </c>
      <c r="C51" s="162" t="s">
        <v>182</v>
      </c>
      <c r="D51" s="162" t="s">
        <v>182</v>
      </c>
      <c r="E51" s="158" t="s">
        <v>190</v>
      </c>
      <c r="F51" s="3"/>
    </row>
    <row r="52" spans="1:6" s="87" customFormat="1" x14ac:dyDescent="0.2">
      <c r="A52" s="157">
        <v>43767</v>
      </c>
      <c r="B52" s="158">
        <v>70.87</v>
      </c>
      <c r="C52" s="162" t="s">
        <v>318</v>
      </c>
      <c r="D52" s="162" t="s">
        <v>292</v>
      </c>
      <c r="E52" s="158" t="s">
        <v>190</v>
      </c>
      <c r="F52" s="3"/>
    </row>
    <row r="53" spans="1:6" s="87" customFormat="1" x14ac:dyDescent="0.2">
      <c r="A53" s="161">
        <v>43769</v>
      </c>
      <c r="B53" s="158">
        <v>4.37</v>
      </c>
      <c r="C53" s="162" t="s">
        <v>181</v>
      </c>
      <c r="D53" s="162" t="s">
        <v>194</v>
      </c>
      <c r="E53" s="158" t="s">
        <v>190</v>
      </c>
      <c r="F53" s="3"/>
    </row>
    <row r="54" spans="1:6" s="87" customFormat="1" x14ac:dyDescent="0.2">
      <c r="A54" s="161"/>
      <c r="B54" s="158">
        <v>14</v>
      </c>
      <c r="C54" s="162" t="s">
        <v>182</v>
      </c>
      <c r="D54" s="162" t="s">
        <v>182</v>
      </c>
      <c r="E54" s="158" t="s">
        <v>190</v>
      </c>
      <c r="F54" s="3"/>
    </row>
    <row r="55" spans="1:6" s="87" customFormat="1" x14ac:dyDescent="0.2">
      <c r="A55" s="161"/>
      <c r="B55" s="158">
        <v>38</v>
      </c>
      <c r="C55" s="162" t="s">
        <v>195</v>
      </c>
      <c r="D55" s="162" t="s">
        <v>183</v>
      </c>
      <c r="E55" s="158" t="s">
        <v>190</v>
      </c>
      <c r="F55" s="3"/>
    </row>
    <row r="56" spans="1:6" s="87" customFormat="1" x14ac:dyDescent="0.2">
      <c r="A56" s="161"/>
      <c r="B56" s="158">
        <v>4</v>
      </c>
      <c r="C56" s="162" t="s">
        <v>182</v>
      </c>
      <c r="D56" s="162" t="s">
        <v>182</v>
      </c>
      <c r="E56" s="158" t="s">
        <v>190</v>
      </c>
      <c r="F56" s="3"/>
    </row>
    <row r="57" spans="1:6" s="87" customFormat="1" x14ac:dyDescent="0.2">
      <c r="A57" s="161">
        <v>43781</v>
      </c>
      <c r="B57" s="158">
        <v>10</v>
      </c>
      <c r="C57" s="162" t="s">
        <v>182</v>
      </c>
      <c r="D57" s="162" t="s">
        <v>182</v>
      </c>
      <c r="E57" s="158" t="s">
        <v>190</v>
      </c>
      <c r="F57" s="3"/>
    </row>
    <row r="58" spans="1:6" s="87" customFormat="1" x14ac:dyDescent="0.2">
      <c r="A58" s="161">
        <v>43782</v>
      </c>
      <c r="B58" s="158">
        <v>6.96</v>
      </c>
      <c r="C58" s="162" t="s">
        <v>220</v>
      </c>
      <c r="D58" s="162" t="s">
        <v>182</v>
      </c>
      <c r="E58" s="158" t="s">
        <v>190</v>
      </c>
      <c r="F58" s="3"/>
    </row>
    <row r="59" spans="1:6" s="87" customFormat="1" x14ac:dyDescent="0.2">
      <c r="A59" s="157"/>
      <c r="B59" s="158">
        <v>912.37</v>
      </c>
      <c r="C59" s="162" t="s">
        <v>294</v>
      </c>
      <c r="D59" s="162" t="s">
        <v>293</v>
      </c>
      <c r="E59" s="158" t="s">
        <v>190</v>
      </c>
      <c r="F59" s="3"/>
    </row>
    <row r="60" spans="1:6" s="87" customFormat="1" x14ac:dyDescent="0.2">
      <c r="A60" s="161">
        <v>43791</v>
      </c>
      <c r="B60" s="158">
        <v>10</v>
      </c>
      <c r="C60" s="162" t="s">
        <v>182</v>
      </c>
      <c r="D60" s="162" t="s">
        <v>182</v>
      </c>
      <c r="E60" s="158" t="s">
        <v>190</v>
      </c>
      <c r="F60" s="3"/>
    </row>
    <row r="61" spans="1:6" s="87" customFormat="1" x14ac:dyDescent="0.2">
      <c r="A61" s="161"/>
      <c r="B61" s="158">
        <v>4</v>
      </c>
      <c r="C61" s="162" t="s">
        <v>182</v>
      </c>
      <c r="D61" s="162" t="s">
        <v>182</v>
      </c>
      <c r="E61" s="158" t="s">
        <v>190</v>
      </c>
      <c r="F61" s="3"/>
    </row>
    <row r="62" spans="1:6" s="87" customFormat="1" x14ac:dyDescent="0.2">
      <c r="A62" s="161">
        <v>43794</v>
      </c>
      <c r="B62" s="158">
        <v>4</v>
      </c>
      <c r="C62" s="162" t="s">
        <v>182</v>
      </c>
      <c r="D62" s="162" t="s">
        <v>182</v>
      </c>
      <c r="E62" s="158" t="s">
        <v>190</v>
      </c>
      <c r="F62" s="3"/>
    </row>
    <row r="63" spans="1:6" s="87" customFormat="1" x14ac:dyDescent="0.2">
      <c r="A63" s="161"/>
      <c r="B63" s="158">
        <v>14</v>
      </c>
      <c r="C63" s="162" t="s">
        <v>182</v>
      </c>
      <c r="D63" s="162" t="s">
        <v>182</v>
      </c>
      <c r="E63" s="158" t="s">
        <v>190</v>
      </c>
      <c r="F63" s="3"/>
    </row>
    <row r="64" spans="1:6" s="87" customFormat="1" x14ac:dyDescent="0.2">
      <c r="A64" s="161">
        <v>43799</v>
      </c>
      <c r="B64" s="158">
        <v>4.37</v>
      </c>
      <c r="C64" s="162" t="s">
        <v>181</v>
      </c>
      <c r="D64" s="162" t="s">
        <v>194</v>
      </c>
      <c r="E64" s="158" t="s">
        <v>190</v>
      </c>
      <c r="F64" s="3"/>
    </row>
    <row r="65" spans="1:6" s="87" customFormat="1" x14ac:dyDescent="0.2">
      <c r="A65" s="161"/>
      <c r="B65" s="158">
        <v>38</v>
      </c>
      <c r="C65" s="162" t="s">
        <v>195</v>
      </c>
      <c r="D65" s="162" t="s">
        <v>183</v>
      </c>
      <c r="E65" s="158" t="s">
        <v>190</v>
      </c>
      <c r="F65" s="3"/>
    </row>
    <row r="66" spans="1:6" s="87" customFormat="1" x14ac:dyDescent="0.2">
      <c r="A66" s="161">
        <v>43808</v>
      </c>
      <c r="B66" s="158">
        <v>4</v>
      </c>
      <c r="C66" s="162" t="s">
        <v>182</v>
      </c>
      <c r="D66" s="162" t="s">
        <v>182</v>
      </c>
      <c r="E66" s="158" t="s">
        <v>190</v>
      </c>
      <c r="F66" s="3"/>
    </row>
    <row r="67" spans="1:6" s="87" customFormat="1" x14ac:dyDescent="0.2">
      <c r="A67" s="161"/>
      <c r="B67" s="158">
        <v>10</v>
      </c>
      <c r="C67" s="162" t="s">
        <v>177</v>
      </c>
      <c r="D67" s="162" t="s">
        <v>182</v>
      </c>
      <c r="E67" s="158" t="s">
        <v>190</v>
      </c>
      <c r="F67" s="3"/>
    </row>
    <row r="68" spans="1:6" s="87" customFormat="1" x14ac:dyDescent="0.2">
      <c r="A68" s="161"/>
      <c r="B68" s="158">
        <v>20</v>
      </c>
      <c r="C68" s="162" t="s">
        <v>342</v>
      </c>
      <c r="D68" s="162" t="s">
        <v>182</v>
      </c>
      <c r="E68" s="158" t="s">
        <v>190</v>
      </c>
      <c r="F68" s="3"/>
    </row>
    <row r="69" spans="1:6" s="87" customFormat="1" x14ac:dyDescent="0.2">
      <c r="A69" s="161"/>
      <c r="B69" s="158">
        <v>20</v>
      </c>
      <c r="C69" s="162" t="s">
        <v>342</v>
      </c>
      <c r="D69" s="162" t="s">
        <v>182</v>
      </c>
      <c r="E69" s="158" t="s">
        <v>190</v>
      </c>
      <c r="F69" s="3"/>
    </row>
    <row r="70" spans="1:6" s="87" customFormat="1" x14ac:dyDescent="0.2">
      <c r="A70" s="161"/>
      <c r="B70" s="158">
        <v>4</v>
      </c>
      <c r="C70" s="162" t="s">
        <v>237</v>
      </c>
      <c r="D70" s="162" t="s">
        <v>182</v>
      </c>
      <c r="E70" s="158" t="s">
        <v>190</v>
      </c>
      <c r="F70" s="3"/>
    </row>
    <row r="71" spans="1:6" s="87" customFormat="1" x14ac:dyDescent="0.2">
      <c r="A71" s="161">
        <v>43810</v>
      </c>
      <c r="B71" s="158">
        <v>4</v>
      </c>
      <c r="C71" s="162" t="s">
        <v>227</v>
      </c>
      <c r="D71" s="162" t="s">
        <v>182</v>
      </c>
      <c r="E71" s="158" t="s">
        <v>190</v>
      </c>
      <c r="F71" s="3"/>
    </row>
    <row r="72" spans="1:6" s="87" customFormat="1" x14ac:dyDescent="0.2">
      <c r="A72" s="157">
        <v>43822</v>
      </c>
      <c r="B72" s="158">
        <v>367.97</v>
      </c>
      <c r="C72" s="162" t="s">
        <v>296</v>
      </c>
      <c r="D72" s="162" t="s">
        <v>287</v>
      </c>
      <c r="E72" s="162" t="s">
        <v>226</v>
      </c>
      <c r="F72" s="2"/>
    </row>
    <row r="73" spans="1:6" s="87" customFormat="1" x14ac:dyDescent="0.2">
      <c r="A73" s="161">
        <v>43830</v>
      </c>
      <c r="B73" s="158">
        <v>4.37</v>
      </c>
      <c r="C73" s="162" t="s">
        <v>181</v>
      </c>
      <c r="D73" s="162" t="s">
        <v>194</v>
      </c>
      <c r="E73" s="158" t="s">
        <v>190</v>
      </c>
      <c r="F73" s="3"/>
    </row>
    <row r="74" spans="1:6" s="87" customFormat="1" x14ac:dyDescent="0.2">
      <c r="A74" s="161"/>
      <c r="B74" s="158">
        <v>38</v>
      </c>
      <c r="C74" s="162" t="s">
        <v>195</v>
      </c>
      <c r="D74" s="162" t="s">
        <v>183</v>
      </c>
      <c r="E74" s="158" t="s">
        <v>190</v>
      </c>
      <c r="F74" s="3"/>
    </row>
    <row r="75" spans="1:6" s="87" customFormat="1" x14ac:dyDescent="0.2">
      <c r="A75" s="157">
        <v>43840</v>
      </c>
      <c r="B75" s="158">
        <v>17.82</v>
      </c>
      <c r="C75" s="162" t="s">
        <v>336</v>
      </c>
      <c r="D75" s="162" t="s">
        <v>297</v>
      </c>
      <c r="E75" s="158" t="s">
        <v>190</v>
      </c>
      <c r="F75" s="2"/>
    </row>
    <row r="76" spans="1:6" s="87" customFormat="1" x14ac:dyDescent="0.2">
      <c r="A76" s="161">
        <v>43858</v>
      </c>
      <c r="B76" s="158">
        <v>4.37</v>
      </c>
      <c r="C76" s="162" t="s">
        <v>181</v>
      </c>
      <c r="D76" s="162" t="s">
        <v>194</v>
      </c>
      <c r="E76" s="158" t="s">
        <v>190</v>
      </c>
      <c r="F76" s="3"/>
    </row>
    <row r="77" spans="1:6" s="87" customFormat="1" x14ac:dyDescent="0.2">
      <c r="A77" s="161">
        <v>43860</v>
      </c>
      <c r="B77" s="158">
        <v>14</v>
      </c>
      <c r="C77" s="162" t="s">
        <v>182</v>
      </c>
      <c r="D77" s="162" t="s">
        <v>182</v>
      </c>
      <c r="E77" s="158" t="s">
        <v>190</v>
      </c>
      <c r="F77" s="3"/>
    </row>
    <row r="78" spans="1:6" s="87" customFormat="1" x14ac:dyDescent="0.2">
      <c r="A78" s="161"/>
      <c r="B78" s="158">
        <v>38</v>
      </c>
      <c r="C78" s="162" t="s">
        <v>195</v>
      </c>
      <c r="D78" s="162" t="s">
        <v>183</v>
      </c>
      <c r="E78" s="158" t="s">
        <v>190</v>
      </c>
      <c r="F78" s="3"/>
    </row>
    <row r="79" spans="1:6" s="87" customFormat="1" x14ac:dyDescent="0.2">
      <c r="A79" s="161"/>
      <c r="B79" s="158">
        <v>4</v>
      </c>
      <c r="C79" s="162" t="s">
        <v>237</v>
      </c>
      <c r="D79" s="162" t="s">
        <v>182</v>
      </c>
      <c r="E79" s="158" t="s">
        <v>190</v>
      </c>
      <c r="F79" s="3"/>
    </row>
    <row r="80" spans="1:6" s="87" customFormat="1" x14ac:dyDescent="0.2">
      <c r="A80" s="161">
        <v>43863</v>
      </c>
      <c r="B80" s="158">
        <v>4</v>
      </c>
      <c r="C80" s="162" t="s">
        <v>237</v>
      </c>
      <c r="D80" s="162" t="s">
        <v>182</v>
      </c>
      <c r="E80" s="158" t="s">
        <v>190</v>
      </c>
      <c r="F80" s="3"/>
    </row>
    <row r="81" spans="1:6" s="87" customFormat="1" x14ac:dyDescent="0.2">
      <c r="A81" s="161">
        <v>43866</v>
      </c>
      <c r="B81" s="158">
        <v>4</v>
      </c>
      <c r="C81" s="162" t="s">
        <v>237</v>
      </c>
      <c r="D81" s="162" t="s">
        <v>182</v>
      </c>
      <c r="E81" s="158" t="s">
        <v>190</v>
      </c>
      <c r="F81" s="3"/>
    </row>
    <row r="82" spans="1:6" s="87" customFormat="1" x14ac:dyDescent="0.2">
      <c r="A82" s="161"/>
      <c r="B82" s="158">
        <v>4</v>
      </c>
      <c r="C82" s="162" t="s">
        <v>237</v>
      </c>
      <c r="D82" s="162" t="s">
        <v>182</v>
      </c>
      <c r="E82" s="158" t="s">
        <v>190</v>
      </c>
      <c r="F82" s="3"/>
    </row>
    <row r="83" spans="1:6" s="87" customFormat="1" x14ac:dyDescent="0.2">
      <c r="A83" s="161"/>
      <c r="B83" s="158">
        <v>14</v>
      </c>
      <c r="C83" s="162" t="s">
        <v>238</v>
      </c>
      <c r="D83" s="162" t="s">
        <v>182</v>
      </c>
      <c r="E83" s="158" t="s">
        <v>190</v>
      </c>
      <c r="F83" s="3"/>
    </row>
    <row r="84" spans="1:6" s="87" customFormat="1" x14ac:dyDescent="0.2">
      <c r="A84" s="161"/>
      <c r="B84" s="158">
        <v>10</v>
      </c>
      <c r="C84" s="162" t="s">
        <v>239</v>
      </c>
      <c r="D84" s="162" t="s">
        <v>182</v>
      </c>
      <c r="E84" s="158" t="s">
        <v>190</v>
      </c>
      <c r="F84" s="3"/>
    </row>
    <row r="85" spans="1:6" s="87" customFormat="1" x14ac:dyDescent="0.2">
      <c r="A85" s="161"/>
      <c r="B85" s="158">
        <v>20</v>
      </c>
      <c r="C85" s="162" t="s">
        <v>238</v>
      </c>
      <c r="D85" s="162" t="s">
        <v>182</v>
      </c>
      <c r="E85" s="158" t="s">
        <v>190</v>
      </c>
      <c r="F85" s="3"/>
    </row>
    <row r="86" spans="1:6" s="87" customFormat="1" x14ac:dyDescent="0.2">
      <c r="A86" s="161">
        <v>43875</v>
      </c>
      <c r="B86" s="158">
        <v>20</v>
      </c>
      <c r="C86" s="162" t="s">
        <v>238</v>
      </c>
      <c r="D86" s="162" t="s">
        <v>182</v>
      </c>
      <c r="E86" s="158" t="s">
        <v>190</v>
      </c>
      <c r="F86" s="3"/>
    </row>
    <row r="87" spans="1:6" s="87" customFormat="1" x14ac:dyDescent="0.2">
      <c r="A87" s="161"/>
      <c r="B87" s="158">
        <v>10</v>
      </c>
      <c r="C87" s="162" t="s">
        <v>239</v>
      </c>
      <c r="D87" s="162" t="s">
        <v>182</v>
      </c>
      <c r="E87" s="158" t="s">
        <v>190</v>
      </c>
      <c r="F87" s="3"/>
    </row>
    <row r="88" spans="1:6" s="87" customFormat="1" x14ac:dyDescent="0.2">
      <c r="A88" s="161"/>
      <c r="B88" s="158">
        <v>20</v>
      </c>
      <c r="C88" s="162" t="s">
        <v>238</v>
      </c>
      <c r="D88" s="162" t="s">
        <v>182</v>
      </c>
      <c r="E88" s="158" t="s">
        <v>190</v>
      </c>
      <c r="F88" s="3"/>
    </row>
    <row r="89" spans="1:6" s="87" customFormat="1" x14ac:dyDescent="0.2">
      <c r="A89" s="161"/>
      <c r="B89" s="158">
        <v>4</v>
      </c>
      <c r="C89" s="162" t="s">
        <v>237</v>
      </c>
      <c r="D89" s="162" t="s">
        <v>182</v>
      </c>
      <c r="E89" s="158" t="s">
        <v>190</v>
      </c>
      <c r="F89" s="3"/>
    </row>
    <row r="90" spans="1:6" s="87" customFormat="1" x14ac:dyDescent="0.2">
      <c r="A90" s="161">
        <v>43879</v>
      </c>
      <c r="B90" s="158">
        <v>4</v>
      </c>
      <c r="C90" s="162" t="s">
        <v>237</v>
      </c>
      <c r="D90" s="162" t="s">
        <v>182</v>
      </c>
      <c r="E90" s="158" t="s">
        <v>190</v>
      </c>
      <c r="F90" s="3"/>
    </row>
    <row r="91" spans="1:6" s="87" customFormat="1" x14ac:dyDescent="0.2">
      <c r="A91" s="161"/>
      <c r="B91" s="158">
        <v>14</v>
      </c>
      <c r="C91" s="162" t="s">
        <v>237</v>
      </c>
      <c r="D91" s="162" t="s">
        <v>182</v>
      </c>
      <c r="E91" s="158" t="s">
        <v>190</v>
      </c>
      <c r="F91" s="3"/>
    </row>
    <row r="92" spans="1:6" s="87" customFormat="1" x14ac:dyDescent="0.2">
      <c r="A92" s="161">
        <v>43889</v>
      </c>
      <c r="B92" s="158">
        <v>4.37</v>
      </c>
      <c r="C92" s="162" t="s">
        <v>181</v>
      </c>
      <c r="D92" s="162" t="s">
        <v>194</v>
      </c>
      <c r="E92" s="158" t="s">
        <v>190</v>
      </c>
      <c r="F92" s="3"/>
    </row>
    <row r="93" spans="1:6" s="87" customFormat="1" x14ac:dyDescent="0.2">
      <c r="A93" s="161"/>
      <c r="B93" s="158">
        <v>38</v>
      </c>
      <c r="C93" s="162" t="s">
        <v>195</v>
      </c>
      <c r="D93" s="162" t="s">
        <v>183</v>
      </c>
      <c r="E93" s="158" t="s">
        <v>190</v>
      </c>
      <c r="F93" s="3"/>
    </row>
    <row r="94" spans="1:6" s="87" customFormat="1" x14ac:dyDescent="0.2">
      <c r="A94" s="157">
        <v>43898</v>
      </c>
      <c r="B94" s="158">
        <v>314.16000000000003</v>
      </c>
      <c r="C94" s="162" t="s">
        <v>244</v>
      </c>
      <c r="D94" s="162" t="s">
        <v>327</v>
      </c>
      <c r="E94" s="158" t="s">
        <v>190</v>
      </c>
      <c r="F94" s="2"/>
    </row>
    <row r="95" spans="1:6" s="87" customFormat="1" x14ac:dyDescent="0.2">
      <c r="A95" s="161">
        <v>43899</v>
      </c>
      <c r="B95" s="158">
        <v>20</v>
      </c>
      <c r="C95" s="162" t="s">
        <v>249</v>
      </c>
      <c r="D95" s="162" t="s">
        <v>182</v>
      </c>
      <c r="E95" s="158" t="s">
        <v>190</v>
      </c>
      <c r="F95" s="3"/>
    </row>
    <row r="96" spans="1:6" s="87" customFormat="1" x14ac:dyDescent="0.2">
      <c r="A96" s="161"/>
      <c r="B96" s="158">
        <v>14</v>
      </c>
      <c r="C96" s="162" t="s">
        <v>250</v>
      </c>
      <c r="D96" s="162" t="s">
        <v>182</v>
      </c>
      <c r="E96" s="158" t="s">
        <v>190</v>
      </c>
      <c r="F96" s="3"/>
    </row>
    <row r="97" spans="1:6" s="87" customFormat="1" x14ac:dyDescent="0.2">
      <c r="A97" s="161"/>
      <c r="B97" s="158">
        <v>4</v>
      </c>
      <c r="C97" s="162" t="s">
        <v>254</v>
      </c>
      <c r="D97" s="162" t="s">
        <v>182</v>
      </c>
      <c r="E97" s="158" t="s">
        <v>190</v>
      </c>
      <c r="F97" s="3"/>
    </row>
    <row r="98" spans="1:6" s="87" customFormat="1" x14ac:dyDescent="0.2">
      <c r="A98" s="161"/>
      <c r="B98" s="158">
        <v>10</v>
      </c>
      <c r="C98" s="162" t="s">
        <v>245</v>
      </c>
      <c r="D98" s="162" t="s">
        <v>182</v>
      </c>
      <c r="E98" s="158" t="s">
        <v>190</v>
      </c>
      <c r="F98" s="3"/>
    </row>
    <row r="99" spans="1:6" s="87" customFormat="1" x14ac:dyDescent="0.2">
      <c r="A99" s="161">
        <v>43908</v>
      </c>
      <c r="B99" s="158">
        <v>14</v>
      </c>
      <c r="C99" s="162" t="s">
        <v>237</v>
      </c>
      <c r="D99" s="162" t="s">
        <v>182</v>
      </c>
      <c r="E99" s="158" t="s">
        <v>190</v>
      </c>
      <c r="F99" s="3"/>
    </row>
    <row r="100" spans="1:6" s="87" customFormat="1" x14ac:dyDescent="0.2">
      <c r="A100" s="161"/>
      <c r="B100" s="158">
        <v>20</v>
      </c>
      <c r="C100" s="162" t="s">
        <v>246</v>
      </c>
      <c r="D100" s="162" t="s">
        <v>182</v>
      </c>
      <c r="E100" s="158" t="s">
        <v>190</v>
      </c>
      <c r="F100" s="3"/>
    </row>
    <row r="101" spans="1:6" s="87" customFormat="1" x14ac:dyDescent="0.2">
      <c r="A101" s="161"/>
      <c r="B101" s="158">
        <v>20</v>
      </c>
      <c r="C101" s="162" t="s">
        <v>247</v>
      </c>
      <c r="D101" s="162" t="s">
        <v>182</v>
      </c>
      <c r="E101" s="158" t="s">
        <v>190</v>
      </c>
      <c r="F101" s="3"/>
    </row>
    <row r="102" spans="1:6" s="87" customFormat="1" x14ac:dyDescent="0.2">
      <c r="A102" s="161"/>
      <c r="B102" s="158">
        <v>10</v>
      </c>
      <c r="C102" s="162" t="s">
        <v>255</v>
      </c>
      <c r="D102" s="162" t="s">
        <v>182</v>
      </c>
      <c r="E102" s="158" t="s">
        <v>190</v>
      </c>
      <c r="F102" s="3"/>
    </row>
    <row r="103" spans="1:6" s="87" customFormat="1" x14ac:dyDescent="0.2">
      <c r="A103" s="161"/>
      <c r="B103" s="158">
        <v>4</v>
      </c>
      <c r="C103" s="162" t="s">
        <v>254</v>
      </c>
      <c r="D103" s="162" t="s">
        <v>182</v>
      </c>
      <c r="E103" s="158" t="s">
        <v>190</v>
      </c>
      <c r="F103" s="3"/>
    </row>
    <row r="104" spans="1:6" s="87" customFormat="1" x14ac:dyDescent="0.2">
      <c r="A104" s="161">
        <v>43917</v>
      </c>
      <c r="B104" s="158">
        <v>4.37</v>
      </c>
      <c r="C104" s="162" t="s">
        <v>181</v>
      </c>
      <c r="D104" s="162" t="s">
        <v>194</v>
      </c>
      <c r="E104" s="158" t="s">
        <v>190</v>
      </c>
      <c r="F104" s="3"/>
    </row>
    <row r="105" spans="1:6" s="87" customFormat="1" x14ac:dyDescent="0.2">
      <c r="A105" s="161"/>
      <c r="B105" s="158">
        <v>38</v>
      </c>
      <c r="C105" s="162" t="s">
        <v>195</v>
      </c>
      <c r="D105" s="162" t="s">
        <v>183</v>
      </c>
      <c r="E105" s="158" t="s">
        <v>190</v>
      </c>
      <c r="F105" s="3"/>
    </row>
    <row r="106" spans="1:6" s="87" customFormat="1" x14ac:dyDescent="0.2">
      <c r="A106" s="161">
        <v>43950</v>
      </c>
      <c r="B106" s="158">
        <v>4.37</v>
      </c>
      <c r="C106" s="162" t="s">
        <v>181</v>
      </c>
      <c r="D106" s="162" t="s">
        <v>194</v>
      </c>
      <c r="E106" s="158" t="s">
        <v>190</v>
      </c>
      <c r="F106" s="3"/>
    </row>
    <row r="107" spans="1:6" s="87" customFormat="1" x14ac:dyDescent="0.2">
      <c r="A107" s="161"/>
      <c r="B107" s="158">
        <v>38</v>
      </c>
      <c r="C107" s="162" t="s">
        <v>195</v>
      </c>
      <c r="D107" s="162" t="s">
        <v>183</v>
      </c>
      <c r="E107" s="158" t="s">
        <v>190</v>
      </c>
      <c r="F107" s="3"/>
    </row>
    <row r="108" spans="1:6" s="87" customFormat="1" x14ac:dyDescent="0.2">
      <c r="A108" s="161">
        <v>43952</v>
      </c>
      <c r="B108" s="158">
        <v>465.22</v>
      </c>
      <c r="C108" s="162" t="s">
        <v>256</v>
      </c>
      <c r="D108" s="162" t="s">
        <v>253</v>
      </c>
      <c r="E108" s="158" t="s">
        <v>190</v>
      </c>
      <c r="F108" s="3"/>
    </row>
    <row r="109" spans="1:6" s="87" customFormat="1" x14ac:dyDescent="0.2">
      <c r="A109" s="161">
        <v>43959</v>
      </c>
      <c r="B109" s="158">
        <v>34.78</v>
      </c>
      <c r="C109" s="162" t="s">
        <v>310</v>
      </c>
      <c r="D109" s="162" t="s">
        <v>309</v>
      </c>
      <c r="E109" s="158" t="s">
        <v>190</v>
      </c>
      <c r="F109" s="3"/>
    </row>
    <row r="110" spans="1:6" s="87" customFormat="1" x14ac:dyDescent="0.2">
      <c r="A110" s="161">
        <v>43972</v>
      </c>
      <c r="B110" s="158">
        <v>118.26</v>
      </c>
      <c r="C110" s="162" t="s">
        <v>307</v>
      </c>
      <c r="D110" s="162" t="s">
        <v>251</v>
      </c>
      <c r="E110" s="158" t="s">
        <v>190</v>
      </c>
      <c r="F110" s="3"/>
    </row>
    <row r="111" spans="1:6" s="87" customFormat="1" x14ac:dyDescent="0.2">
      <c r="A111" s="161">
        <v>43979</v>
      </c>
      <c r="B111" s="158">
        <v>4.37</v>
      </c>
      <c r="C111" s="162" t="s">
        <v>181</v>
      </c>
      <c r="D111" s="162" t="s">
        <v>194</v>
      </c>
      <c r="E111" s="158" t="s">
        <v>190</v>
      </c>
      <c r="F111" s="3"/>
    </row>
    <row r="112" spans="1:6" s="87" customFormat="1" x14ac:dyDescent="0.2">
      <c r="A112" s="161"/>
      <c r="B112" s="158">
        <v>38</v>
      </c>
      <c r="C112" s="162" t="s">
        <v>195</v>
      </c>
      <c r="D112" s="162" t="s">
        <v>183</v>
      </c>
      <c r="E112" s="158" t="s">
        <v>190</v>
      </c>
      <c r="F112" s="3"/>
    </row>
    <row r="113" spans="1:6" s="87" customFormat="1" x14ac:dyDescent="0.2">
      <c r="A113" s="161"/>
      <c r="B113" s="158">
        <v>153.91</v>
      </c>
      <c r="C113" s="162" t="s">
        <v>311</v>
      </c>
      <c r="D113" s="162" t="s">
        <v>312</v>
      </c>
      <c r="E113" s="158" t="s">
        <v>190</v>
      </c>
      <c r="F113" s="3"/>
    </row>
    <row r="114" spans="1:6" s="87" customFormat="1" x14ac:dyDescent="0.2">
      <c r="A114" s="161"/>
      <c r="B114" s="158">
        <v>482.17</v>
      </c>
      <c r="C114" s="162" t="s">
        <v>311</v>
      </c>
      <c r="D114" s="162" t="s">
        <v>312</v>
      </c>
      <c r="E114" s="158" t="s">
        <v>190</v>
      </c>
      <c r="F114" s="3"/>
    </row>
    <row r="115" spans="1:6" s="87" customFormat="1" x14ac:dyDescent="0.2">
      <c r="A115" s="161">
        <v>44006</v>
      </c>
      <c r="B115" s="158">
        <v>489.57</v>
      </c>
      <c r="C115" s="162" t="s">
        <v>314</v>
      </c>
      <c r="D115" s="162" t="s">
        <v>313</v>
      </c>
      <c r="E115" s="158" t="s">
        <v>190</v>
      </c>
      <c r="F115" s="3"/>
    </row>
    <row r="116" spans="1:6" s="87" customFormat="1" x14ac:dyDescent="0.2">
      <c r="A116" s="161">
        <v>44011</v>
      </c>
      <c r="B116" s="158">
        <v>4.37</v>
      </c>
      <c r="C116" s="162" t="s">
        <v>181</v>
      </c>
      <c r="D116" s="162" t="s">
        <v>194</v>
      </c>
      <c r="E116" s="158" t="s">
        <v>190</v>
      </c>
      <c r="F116" s="3"/>
    </row>
    <row r="117" spans="1:6" s="87" customFormat="1" x14ac:dyDescent="0.2">
      <c r="A117" s="161"/>
      <c r="B117" s="158">
        <v>38</v>
      </c>
      <c r="C117" s="162" t="s">
        <v>195</v>
      </c>
      <c r="D117" s="162" t="s">
        <v>183</v>
      </c>
      <c r="E117" s="158" t="s">
        <v>190</v>
      </c>
      <c r="F117" s="3"/>
    </row>
    <row r="118" spans="1:6" s="87" customFormat="1" x14ac:dyDescent="0.2">
      <c r="A118" s="161"/>
      <c r="B118" s="158"/>
      <c r="C118" s="162"/>
      <c r="D118" s="162"/>
      <c r="E118" s="163"/>
      <c r="F118" s="3"/>
    </row>
    <row r="119" spans="1:6" s="87" customFormat="1" hidden="1" x14ac:dyDescent="0.2">
      <c r="A119" s="137"/>
      <c r="B119" s="134"/>
      <c r="C119" s="138"/>
      <c r="D119" s="138"/>
      <c r="E119" s="139"/>
      <c r="F119" s="3"/>
    </row>
    <row r="120" spans="1:6" ht="34.5" customHeight="1" x14ac:dyDescent="0.2">
      <c r="A120" s="88" t="s">
        <v>151</v>
      </c>
      <c r="B120" s="97">
        <f>SUM(B11:B119)</f>
        <v>6643.9099999999989</v>
      </c>
      <c r="C120" s="106" t="str">
        <f>IF(SUBTOTAL(3,B11:B119)=SUBTOTAL(103,B11:B119),'Summary and sign-off'!$A$48,'Summary and sign-off'!$A$49)</f>
        <v>Check - there are no hidden rows with data</v>
      </c>
      <c r="D120" s="178" t="str">
        <f>IF('Summary and sign-off'!F59='Summary and sign-off'!F54,'Summary and sign-off'!A51,'Summary and sign-off'!A50)</f>
        <v>Check - each entry provides sufficient information</v>
      </c>
      <c r="E120" s="178"/>
      <c r="F120" s="37"/>
    </row>
    <row r="121" spans="1:6" ht="14.1" customHeight="1" x14ac:dyDescent="0.2">
      <c r="A121" s="38"/>
      <c r="B121" s="27"/>
      <c r="C121" s="20"/>
      <c r="D121" s="20"/>
      <c r="E121" s="20"/>
      <c r="F121" s="24"/>
    </row>
    <row r="122" spans="1:6" x14ac:dyDescent="0.2">
      <c r="A122" s="21" t="s">
        <v>152</v>
      </c>
      <c r="B122" s="20"/>
      <c r="C122" s="20"/>
      <c r="D122" s="20"/>
      <c r="E122" s="20"/>
      <c r="F122" s="24"/>
    </row>
    <row r="123" spans="1:6" ht="12.6" customHeight="1" x14ac:dyDescent="0.2">
      <c r="A123" s="23" t="s">
        <v>131</v>
      </c>
      <c r="B123" s="20"/>
      <c r="C123" s="20"/>
      <c r="D123" s="20"/>
      <c r="E123" s="20"/>
      <c r="F123" s="24"/>
    </row>
    <row r="124" spans="1:6" x14ac:dyDescent="0.2">
      <c r="A124" s="23" t="s">
        <v>79</v>
      </c>
      <c r="B124" s="25"/>
      <c r="C124" s="26"/>
      <c r="D124" s="26"/>
      <c r="E124" s="26"/>
      <c r="F124" s="27"/>
    </row>
    <row r="125" spans="1:6" x14ac:dyDescent="0.2">
      <c r="A125" s="31" t="s">
        <v>145</v>
      </c>
      <c r="B125" s="32"/>
      <c r="C125" s="27"/>
      <c r="D125" s="27"/>
      <c r="E125" s="27"/>
      <c r="F125" s="27"/>
    </row>
    <row r="126" spans="1:6" ht="12.75" customHeight="1" x14ac:dyDescent="0.2">
      <c r="A126" s="31" t="s">
        <v>146</v>
      </c>
      <c r="B126" s="39"/>
      <c r="C126" s="33"/>
      <c r="D126" s="33"/>
      <c r="E126" s="33"/>
      <c r="F126" s="33"/>
    </row>
    <row r="127" spans="1:6" x14ac:dyDescent="0.2">
      <c r="A127" s="38"/>
      <c r="B127" s="40"/>
      <c r="C127" s="20"/>
      <c r="D127" s="20"/>
      <c r="E127" s="20"/>
      <c r="F127" s="38"/>
    </row>
    <row r="128" spans="1:6" hidden="1" x14ac:dyDescent="0.2">
      <c r="A128" s="20"/>
      <c r="B128" s="20"/>
      <c r="C128" s="20"/>
      <c r="D128" s="20"/>
      <c r="E128" s="38"/>
    </row>
    <row r="129" spans="1:6" ht="12.75" hidden="1" customHeight="1" x14ac:dyDescent="0.2"/>
    <row r="130" spans="1:6" hidden="1" x14ac:dyDescent="0.2">
      <c r="A130" s="41"/>
      <c r="B130" s="41"/>
      <c r="C130" s="41"/>
      <c r="D130" s="41"/>
      <c r="E130" s="41"/>
      <c r="F130" s="24"/>
    </row>
    <row r="131" spans="1:6" hidden="1" x14ac:dyDescent="0.2">
      <c r="A131" s="41"/>
      <c r="B131" s="41"/>
      <c r="C131" s="41"/>
      <c r="D131" s="41"/>
      <c r="E131" s="41"/>
      <c r="F131" s="24"/>
    </row>
    <row r="132" spans="1:6" hidden="1" x14ac:dyDescent="0.2">
      <c r="A132" s="41"/>
      <c r="B132" s="41"/>
      <c r="C132" s="41"/>
      <c r="D132" s="41"/>
      <c r="E132" s="41"/>
      <c r="F132" s="24"/>
    </row>
    <row r="133" spans="1:6" hidden="1" x14ac:dyDescent="0.2">
      <c r="A133" s="41"/>
      <c r="B133" s="41"/>
      <c r="C133" s="41"/>
      <c r="D133" s="41"/>
      <c r="E133" s="41"/>
      <c r="F133" s="24"/>
    </row>
    <row r="134" spans="1:6" hidden="1" x14ac:dyDescent="0.2">
      <c r="A134" s="41"/>
      <c r="B134" s="41"/>
      <c r="C134" s="41"/>
      <c r="D134" s="41"/>
      <c r="E134" s="41"/>
      <c r="F134" s="24"/>
    </row>
    <row r="135" spans="1:6" hidden="1" x14ac:dyDescent="0.2"/>
    <row r="136" spans="1:6" hidden="1" x14ac:dyDescent="0.2"/>
    <row r="137" spans="1:6" hidden="1" x14ac:dyDescent="0.2"/>
    <row r="138" spans="1:6" hidden="1" x14ac:dyDescent="0.2"/>
    <row r="139" spans="1:6" hidden="1" x14ac:dyDescent="0.2"/>
    <row r="140" spans="1:6" hidden="1" x14ac:dyDescent="0.2"/>
    <row r="141" spans="1:6" hidden="1" x14ac:dyDescent="0.2"/>
    <row r="142" spans="1:6" hidden="1" x14ac:dyDescent="0.2"/>
    <row r="143" spans="1:6" hidden="1" x14ac:dyDescent="0.2"/>
    <row r="144" spans="1:6" hidden="1" x14ac:dyDescent="0.2"/>
    <row r="145" hidden="1"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sheetData>
  <sheetProtection sheet="1" formatCells="0" insertRows="0" deleteRows="0"/>
  <mergeCells count="10">
    <mergeCell ref="D120:E1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1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5 A46:A11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B11:B45 B46:B119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99"/>
  <sheetViews>
    <sheetView tabSelected="1" zoomScale="90" zoomScaleNormal="90" workbookViewId="0">
      <selection activeCell="B29" sqref="B2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Public Trust</v>
      </c>
      <c r="C2" s="177"/>
      <c r="D2" s="177"/>
      <c r="E2" s="177"/>
      <c r="F2" s="177"/>
    </row>
    <row r="3" spans="1:6" ht="21" customHeight="1" x14ac:dyDescent="0.2">
      <c r="A3" s="4" t="s">
        <v>110</v>
      </c>
      <c r="B3" s="177" t="str">
        <f>'Summary and sign-off'!B3:F3</f>
        <v>Glenys Talivai</v>
      </c>
      <c r="C3" s="177"/>
      <c r="D3" s="177"/>
      <c r="E3" s="177"/>
      <c r="F3" s="177"/>
    </row>
    <row r="4" spans="1:6" ht="21" customHeight="1" x14ac:dyDescent="0.2">
      <c r="A4" s="4" t="s">
        <v>111</v>
      </c>
      <c r="B4" s="177">
        <f>'Summary and sign-off'!B4:F4</f>
        <v>43647</v>
      </c>
      <c r="C4" s="177"/>
      <c r="D4" s="177"/>
      <c r="E4" s="177"/>
      <c r="F4" s="177"/>
    </row>
    <row r="5" spans="1:6" ht="21" customHeight="1" x14ac:dyDescent="0.2">
      <c r="A5" s="4" t="s">
        <v>112</v>
      </c>
      <c r="B5" s="177">
        <f>'Summary and sign-off'!B5:F5</f>
        <v>44012</v>
      </c>
      <c r="C5" s="177"/>
      <c r="D5" s="177"/>
      <c r="E5" s="177"/>
      <c r="F5" s="177"/>
    </row>
    <row r="6" spans="1:6" ht="21" customHeight="1" x14ac:dyDescent="0.2">
      <c r="A6" s="4" t="s">
        <v>154</v>
      </c>
      <c r="B6" s="172" t="s">
        <v>81</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43683</v>
      </c>
      <c r="B12" s="164" t="s">
        <v>184</v>
      </c>
      <c r="C12" s="165" t="s">
        <v>97</v>
      </c>
      <c r="D12" s="164" t="s">
        <v>186</v>
      </c>
      <c r="E12" s="166" t="s">
        <v>188</v>
      </c>
      <c r="F12" s="167"/>
    </row>
    <row r="13" spans="1:6" s="87" customFormat="1" x14ac:dyDescent="0.2">
      <c r="A13" s="157">
        <v>43694</v>
      </c>
      <c r="B13" s="164" t="s">
        <v>185</v>
      </c>
      <c r="C13" s="165" t="s">
        <v>97</v>
      </c>
      <c r="D13" s="164" t="s">
        <v>187</v>
      </c>
      <c r="E13" s="166" t="s">
        <v>92</v>
      </c>
      <c r="F13" s="167"/>
    </row>
    <row r="14" spans="1:6" s="87" customFormat="1" x14ac:dyDescent="0.2">
      <c r="A14" s="157">
        <v>43712</v>
      </c>
      <c r="B14" s="164" t="s">
        <v>337</v>
      </c>
      <c r="C14" s="165" t="s">
        <v>96</v>
      </c>
      <c r="D14" s="164" t="s">
        <v>338</v>
      </c>
      <c r="E14" s="166" t="s">
        <v>188</v>
      </c>
      <c r="F14" s="167"/>
    </row>
    <row r="15" spans="1:6" s="87" customFormat="1" x14ac:dyDescent="0.2">
      <c r="A15" s="157">
        <v>43741</v>
      </c>
      <c r="B15" s="164" t="s">
        <v>339</v>
      </c>
      <c r="C15" s="165" t="s">
        <v>218</v>
      </c>
      <c r="D15" s="164" t="s">
        <v>214</v>
      </c>
      <c r="E15" s="166" t="s">
        <v>91</v>
      </c>
      <c r="F15" s="167"/>
    </row>
    <row r="16" spans="1:6" s="87" customFormat="1" x14ac:dyDescent="0.2">
      <c r="A16" s="157">
        <v>43747</v>
      </c>
      <c r="B16" s="164" t="s">
        <v>202</v>
      </c>
      <c r="C16" s="165" t="s">
        <v>96</v>
      </c>
      <c r="D16" s="164" t="s">
        <v>207</v>
      </c>
      <c r="E16" s="166" t="s">
        <v>188</v>
      </c>
      <c r="F16" s="167"/>
    </row>
    <row r="17" spans="1:6" s="87" customFormat="1" x14ac:dyDescent="0.2">
      <c r="A17" s="157">
        <v>43755</v>
      </c>
      <c r="B17" s="164" t="s">
        <v>196</v>
      </c>
      <c r="C17" s="165" t="s">
        <v>96</v>
      </c>
      <c r="D17" s="164" t="s">
        <v>197</v>
      </c>
      <c r="E17" s="166" t="s">
        <v>92</v>
      </c>
      <c r="F17" s="167"/>
    </row>
    <row r="18" spans="1:6" s="87" customFormat="1" x14ac:dyDescent="0.2">
      <c r="A18" s="157">
        <v>43762</v>
      </c>
      <c r="B18" s="164" t="s">
        <v>203</v>
      </c>
      <c r="C18" s="165" t="s">
        <v>96</v>
      </c>
      <c r="D18" s="164" t="s">
        <v>187</v>
      </c>
      <c r="E18" s="166">
        <v>100</v>
      </c>
      <c r="F18" s="167"/>
    </row>
    <row r="19" spans="1:6" s="87" customFormat="1" x14ac:dyDescent="0.2">
      <c r="A19" s="157">
        <v>43770</v>
      </c>
      <c r="B19" s="164" t="s">
        <v>204</v>
      </c>
      <c r="C19" s="165" t="s">
        <v>96</v>
      </c>
      <c r="D19" s="164" t="s">
        <v>208</v>
      </c>
      <c r="E19" s="166" t="s">
        <v>188</v>
      </c>
      <c r="F19" s="167"/>
    </row>
    <row r="20" spans="1:6" s="87" customFormat="1" x14ac:dyDescent="0.2">
      <c r="A20" s="157">
        <v>43776</v>
      </c>
      <c r="B20" s="164" t="s">
        <v>205</v>
      </c>
      <c r="C20" s="165" t="s">
        <v>96</v>
      </c>
      <c r="D20" s="164" t="s">
        <v>209</v>
      </c>
      <c r="E20" s="166" t="s">
        <v>188</v>
      </c>
      <c r="F20" s="167"/>
    </row>
    <row r="21" spans="1:6" s="87" customFormat="1" x14ac:dyDescent="0.2">
      <c r="A21" s="157">
        <v>43777</v>
      </c>
      <c r="B21" s="164" t="s">
        <v>302</v>
      </c>
      <c r="C21" s="165" t="s">
        <v>96</v>
      </c>
      <c r="D21" s="164" t="s">
        <v>303</v>
      </c>
      <c r="E21" s="166">
        <v>250</v>
      </c>
      <c r="F21" s="167"/>
    </row>
    <row r="22" spans="1:6" s="87" customFormat="1" x14ac:dyDescent="0.2">
      <c r="A22" s="157"/>
      <c r="B22" s="164" t="s">
        <v>224</v>
      </c>
      <c r="C22" s="165" t="s">
        <v>96</v>
      </c>
      <c r="D22" s="164" t="s">
        <v>222</v>
      </c>
      <c r="E22" s="166">
        <v>169</v>
      </c>
      <c r="F22" s="167"/>
    </row>
    <row r="23" spans="1:6" s="87" customFormat="1" x14ac:dyDescent="0.2">
      <c r="A23" s="157">
        <v>43790</v>
      </c>
      <c r="B23" s="164" t="s">
        <v>223</v>
      </c>
      <c r="C23" s="165" t="s">
        <v>97</v>
      </c>
      <c r="D23" s="164" t="s">
        <v>233</v>
      </c>
      <c r="E23" s="166">
        <v>100</v>
      </c>
      <c r="F23" s="167"/>
    </row>
    <row r="24" spans="1:6" s="87" customFormat="1" x14ac:dyDescent="0.2">
      <c r="A24" s="157">
        <v>43429</v>
      </c>
      <c r="B24" s="164" t="s">
        <v>304</v>
      </c>
      <c r="C24" s="165" t="s">
        <v>96</v>
      </c>
      <c r="D24" s="164" t="s">
        <v>215</v>
      </c>
      <c r="E24" s="166" t="s">
        <v>91</v>
      </c>
      <c r="F24" s="167"/>
    </row>
    <row r="25" spans="1:6" s="87" customFormat="1" x14ac:dyDescent="0.2">
      <c r="A25" s="157">
        <v>43797</v>
      </c>
      <c r="B25" s="164" t="s">
        <v>217</v>
      </c>
      <c r="C25" s="165" t="s">
        <v>96</v>
      </c>
      <c r="D25" s="164" t="s">
        <v>216</v>
      </c>
      <c r="E25" s="166" t="s">
        <v>91</v>
      </c>
      <c r="F25" s="167"/>
    </row>
    <row r="26" spans="1:6" s="87" customFormat="1" x14ac:dyDescent="0.2">
      <c r="A26" s="157">
        <v>43802</v>
      </c>
      <c r="B26" s="164" t="s">
        <v>305</v>
      </c>
      <c r="C26" s="165" t="s">
        <v>96</v>
      </c>
      <c r="D26" s="164" t="s">
        <v>221</v>
      </c>
      <c r="E26" s="166" t="s">
        <v>91</v>
      </c>
      <c r="F26" s="167"/>
    </row>
    <row r="27" spans="1:6" s="87" customFormat="1" x14ac:dyDescent="0.2">
      <c r="A27" s="157">
        <v>43804</v>
      </c>
      <c r="B27" s="164" t="s">
        <v>206</v>
      </c>
      <c r="C27" s="165" t="s">
        <v>96</v>
      </c>
      <c r="D27" s="164" t="s">
        <v>210</v>
      </c>
      <c r="E27" s="166">
        <v>100</v>
      </c>
      <c r="F27" s="167"/>
    </row>
    <row r="28" spans="1:6" s="87" customFormat="1" ht="25.5" x14ac:dyDescent="0.2">
      <c r="A28" s="157">
        <v>43867</v>
      </c>
      <c r="B28" s="164" t="s">
        <v>234</v>
      </c>
      <c r="C28" s="165" t="s">
        <v>218</v>
      </c>
      <c r="D28" s="164" t="s">
        <v>235</v>
      </c>
      <c r="E28" s="166" t="s">
        <v>236</v>
      </c>
      <c r="F28" s="167"/>
    </row>
    <row r="29" spans="1:6" s="87" customFormat="1" x14ac:dyDescent="0.2">
      <c r="A29" s="157">
        <v>43880</v>
      </c>
      <c r="B29" s="164" t="s">
        <v>248</v>
      </c>
      <c r="C29" s="165" t="s">
        <v>96</v>
      </c>
      <c r="D29" s="164" t="s">
        <v>319</v>
      </c>
      <c r="E29" s="166" t="s">
        <v>91</v>
      </c>
      <c r="F29" s="167"/>
    </row>
    <row r="30" spans="1:6" s="87" customFormat="1" x14ac:dyDescent="0.2">
      <c r="A30" s="157">
        <v>43880</v>
      </c>
      <c r="B30" s="164" t="s">
        <v>231</v>
      </c>
      <c r="C30" s="165" t="s">
        <v>96</v>
      </c>
      <c r="D30" s="164" t="s">
        <v>306</v>
      </c>
      <c r="E30" s="166" t="s">
        <v>91</v>
      </c>
      <c r="F30" s="167"/>
    </row>
    <row r="31" spans="1:6" s="87" customFormat="1" x14ac:dyDescent="0.2">
      <c r="A31" s="157">
        <v>43881</v>
      </c>
      <c r="B31" s="164" t="s">
        <v>228</v>
      </c>
      <c r="C31" s="165" t="s">
        <v>96</v>
      </c>
      <c r="D31" s="164" t="s">
        <v>229</v>
      </c>
      <c r="E31" s="166" t="s">
        <v>230</v>
      </c>
      <c r="F31" s="167"/>
    </row>
    <row r="32" spans="1:6" s="87" customFormat="1" x14ac:dyDescent="0.2">
      <c r="A32" s="157">
        <v>43881</v>
      </c>
      <c r="B32" s="164" t="s">
        <v>232</v>
      </c>
      <c r="C32" s="165" t="s">
        <v>97</v>
      </c>
      <c r="D32" s="164" t="s">
        <v>233</v>
      </c>
      <c r="E32" s="166">
        <v>150</v>
      </c>
      <c r="F32" s="167"/>
    </row>
    <row r="33" spans="1:7" s="87" customFormat="1" x14ac:dyDescent="0.2">
      <c r="A33" s="157"/>
      <c r="B33" s="164"/>
      <c r="C33" s="165"/>
      <c r="D33" s="164"/>
      <c r="E33" s="166"/>
      <c r="F33" s="167"/>
    </row>
    <row r="34" spans="1:7" s="87" customFormat="1" x14ac:dyDescent="0.2">
      <c r="A34" s="157"/>
      <c r="B34" s="164"/>
      <c r="C34" s="165"/>
      <c r="D34" s="164"/>
      <c r="E34" s="166"/>
      <c r="F34" s="167"/>
    </row>
    <row r="35" spans="1:7" s="87" customFormat="1" hidden="1" x14ac:dyDescent="0.2">
      <c r="A35" s="133"/>
      <c r="B35" s="138"/>
      <c r="C35" s="140"/>
      <c r="D35" s="138"/>
      <c r="E35" s="141"/>
      <c r="F35" s="139"/>
    </row>
    <row r="36" spans="1:7" ht="34.5" customHeight="1" x14ac:dyDescent="0.2">
      <c r="A36" s="152" t="s">
        <v>162</v>
      </c>
      <c r="B36" s="153" t="s">
        <v>163</v>
      </c>
      <c r="C36" s="154">
        <f>C37+C38</f>
        <v>19</v>
      </c>
      <c r="D36" s="155" t="str">
        <f>IF(SUBTOTAL(3,C11:C35)=SUBTOTAL(103,C11:C35),'Summary and sign-off'!$A$48,'Summary and sign-off'!$A$49)</f>
        <v>Check - there are no hidden rows with data</v>
      </c>
      <c r="E36" s="178" t="str">
        <f>IF('Summary and sign-off'!F60='Summary and sign-off'!F54,'Summary and sign-off'!A52,'Summary and sign-off'!A50)</f>
        <v>Check - each entry provides sufficient information</v>
      </c>
      <c r="F36" s="178"/>
      <c r="G36" s="87"/>
    </row>
    <row r="37" spans="1:7" ht="25.5" customHeight="1" x14ac:dyDescent="0.25">
      <c r="A37" s="89"/>
      <c r="B37" s="90" t="s">
        <v>96</v>
      </c>
      <c r="C37" s="91">
        <f>COUNTIF(C11:C35,'Summary and sign-off'!A45)</f>
        <v>15</v>
      </c>
      <c r="D37" s="17"/>
      <c r="E37" s="18"/>
      <c r="F37" s="19"/>
    </row>
    <row r="38" spans="1:7" ht="25.5" customHeight="1" x14ac:dyDescent="0.25">
      <c r="A38" s="89"/>
      <c r="B38" s="90" t="s">
        <v>97</v>
      </c>
      <c r="C38" s="91">
        <f>COUNTIF(C11:C35,'Summary and sign-off'!A46)</f>
        <v>4</v>
      </c>
      <c r="D38" s="17"/>
      <c r="E38" s="18"/>
      <c r="F38" s="19"/>
    </row>
    <row r="39" spans="1:7" x14ac:dyDescent="0.2">
      <c r="A39" s="20"/>
      <c r="B39" s="21"/>
      <c r="C39" s="20"/>
      <c r="D39" s="22"/>
      <c r="E39" s="22"/>
      <c r="F39" s="20"/>
    </row>
    <row r="40" spans="1:7" x14ac:dyDescent="0.2">
      <c r="A40" s="21" t="s">
        <v>152</v>
      </c>
      <c r="B40" s="21"/>
      <c r="C40" s="21"/>
      <c r="D40" s="21"/>
      <c r="E40" s="21"/>
      <c r="F40" s="21"/>
    </row>
    <row r="41" spans="1:7" ht="12.6" customHeight="1" x14ac:dyDescent="0.2">
      <c r="A41" s="23" t="s">
        <v>131</v>
      </c>
      <c r="B41" s="20"/>
      <c r="C41" s="20"/>
      <c r="D41" s="20"/>
      <c r="E41" s="20"/>
      <c r="F41" s="24"/>
    </row>
    <row r="42" spans="1:7" x14ac:dyDescent="0.2">
      <c r="A42" s="23" t="s">
        <v>79</v>
      </c>
      <c r="B42" s="25"/>
      <c r="C42" s="26"/>
      <c r="D42" s="26"/>
      <c r="E42" s="26"/>
      <c r="F42" s="27"/>
    </row>
    <row r="43" spans="1:7" x14ac:dyDescent="0.2">
      <c r="A43" s="23" t="s">
        <v>164</v>
      </c>
      <c r="B43" s="28"/>
      <c r="C43" s="28"/>
      <c r="D43" s="28"/>
      <c r="E43" s="28"/>
      <c r="F43" s="28"/>
    </row>
    <row r="44" spans="1:7" ht="12.75" customHeight="1" x14ac:dyDescent="0.2">
      <c r="A44" s="23" t="s">
        <v>165</v>
      </c>
      <c r="B44" s="20"/>
      <c r="C44" s="20"/>
      <c r="D44" s="20"/>
      <c r="E44" s="20"/>
      <c r="F44" s="20"/>
    </row>
    <row r="45" spans="1:7" ht="12.95" customHeight="1" x14ac:dyDescent="0.2">
      <c r="A45" s="29" t="s">
        <v>166</v>
      </c>
      <c r="B45" s="30"/>
      <c r="C45" s="30"/>
      <c r="D45" s="30"/>
      <c r="E45" s="30"/>
      <c r="F45" s="30"/>
    </row>
    <row r="46" spans="1:7" x14ac:dyDescent="0.2">
      <c r="A46" s="31" t="s">
        <v>167</v>
      </c>
      <c r="B46" s="32"/>
      <c r="C46" s="27"/>
      <c r="D46" s="27"/>
      <c r="E46" s="27"/>
      <c r="F46" s="27"/>
    </row>
    <row r="47" spans="1:7" ht="12.75" customHeight="1" x14ac:dyDescent="0.2">
      <c r="A47" s="31" t="s">
        <v>146</v>
      </c>
      <c r="B47" s="23"/>
      <c r="C47" s="33"/>
      <c r="D47" s="33"/>
      <c r="E47" s="33"/>
      <c r="F47" s="33"/>
    </row>
    <row r="48" spans="1:7" ht="12.75" customHeight="1" x14ac:dyDescent="0.2">
      <c r="A48" s="23"/>
      <c r="B48" s="23"/>
      <c r="C48" s="33"/>
      <c r="D48" s="33"/>
      <c r="E48" s="33"/>
      <c r="F48" s="33"/>
    </row>
    <row r="49" spans="1:6" ht="12.75" hidden="1" customHeight="1" x14ac:dyDescent="0.2">
      <c r="A49" s="23"/>
      <c r="B49" s="23"/>
      <c r="C49" s="33"/>
      <c r="D49" s="33"/>
      <c r="E49" s="33"/>
      <c r="F49" s="33"/>
    </row>
    <row r="50" spans="1:6" hidden="1" x14ac:dyDescent="0.2"/>
    <row r="51" spans="1:6" hidden="1" x14ac:dyDescent="0.2"/>
    <row r="52" spans="1:6" hidden="1" x14ac:dyDescent="0.2">
      <c r="A52" s="21"/>
      <c r="B52" s="21"/>
      <c r="C52" s="21"/>
      <c r="D52" s="21"/>
      <c r="E52" s="21"/>
      <c r="F52" s="21"/>
    </row>
    <row r="53" spans="1:6" hidden="1" x14ac:dyDescent="0.2">
      <c r="A53" s="21"/>
      <c r="B53" s="21"/>
      <c r="C53" s="21"/>
      <c r="D53" s="21"/>
      <c r="E53" s="21"/>
      <c r="F53" s="21"/>
    </row>
    <row r="54" spans="1:6" hidden="1" x14ac:dyDescent="0.2">
      <c r="A54" s="21"/>
      <c r="B54" s="21"/>
      <c r="C54" s="21"/>
      <c r="D54" s="21"/>
      <c r="E54" s="21"/>
      <c r="F54" s="21"/>
    </row>
    <row r="55" spans="1:6" hidden="1" x14ac:dyDescent="0.2">
      <c r="A55" s="21"/>
      <c r="B55" s="21"/>
      <c r="C55" s="21"/>
      <c r="D55" s="21"/>
      <c r="E55" s="21"/>
      <c r="F55" s="21"/>
    </row>
    <row r="56" spans="1:6" hidden="1" x14ac:dyDescent="0.2">
      <c r="A56" s="21"/>
      <c r="B56" s="21"/>
      <c r="C56" s="21"/>
      <c r="D56" s="21"/>
      <c r="E56" s="21"/>
      <c r="F56" s="21"/>
    </row>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sheetData>
  <sheetProtection sheet="1" formatCells="0" insertRows="0" deleteRows="0"/>
  <dataConsolidate/>
  <mergeCells count="10">
    <mergeCell ref="E36:F3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C11:C35</xm:sqref>
        </x14:dataValidation>
        <x14:dataValidation type="list" errorStyle="information" operator="greaterThan" allowBlank="1" showInputMessage="1" prompt="Provide specific $ value if possible">
          <x14:formula1>
            <xm:f>'Summary and sign-off'!$A$39:$A$44</xm:f>
          </x14:formula1>
          <xm:sqref>E11:E35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12165527-d881-4234-97f9-ee139a3f0c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Yvette Urlich</cp:lastModifiedBy>
  <cp:revision/>
  <dcterms:created xsi:type="dcterms:W3CDTF">2010-10-17T20:59:02Z</dcterms:created>
  <dcterms:modified xsi:type="dcterms:W3CDTF">2020-07-31T05:58:31Z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