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aikato\users\Hamilton\StoZdtop\wilsonni\Desktop\"/>
    </mc:Choice>
  </mc:AlternateContent>
  <bookViews>
    <workbookView xWindow="0" yWindow="0" windowWidth="25200" windowHeight="1185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1" l="1"/>
  <c r="D25" i="4" l="1"/>
  <c r="C25" i="3"/>
  <c r="C25" i="2"/>
  <c r="C58" i="1"/>
  <c r="C72"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72" i="1" s="1"/>
  <c r="F56" i="13"/>
  <c r="D58" i="1" s="1"/>
  <c r="F55" i="13"/>
  <c r="D22" i="1" s="1"/>
  <c r="C13" i="13"/>
  <c r="C12" i="13"/>
  <c r="C11" i="13"/>
  <c r="C16" i="13" l="1"/>
  <c r="C17" i="13"/>
  <c r="B5" i="4" l="1"/>
  <c r="B4" i="4"/>
  <c r="B5" i="3"/>
  <c r="B4" i="3"/>
  <c r="B5" i="2"/>
  <c r="B4" i="2"/>
  <c r="B5" i="1"/>
  <c r="B4" i="1"/>
  <c r="C15" i="13" l="1"/>
  <c r="F12" i="13" l="1"/>
  <c r="C25" i="4"/>
  <c r="F11" i="13" s="1"/>
  <c r="F13" i="13" l="1"/>
  <c r="B72" i="1"/>
  <c r="B17" i="13" s="1"/>
  <c r="B58" i="1"/>
  <c r="B16" i="13" s="1"/>
  <c r="B22" i="1"/>
  <c r="B15" i="13" s="1"/>
  <c r="B25" i="3" l="1"/>
  <c r="B13" i="13" s="1"/>
  <c r="B25" i="2"/>
  <c r="B12" i="13" s="1"/>
  <c r="B11" i="13" l="1"/>
  <c r="B7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6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<sst xmlns="http://schemas.openxmlformats.org/spreadsheetml/2006/main" count="322" uniqueCount="224">
  <si>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</si>
  <si>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</si>
  <si>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</si>
  <si>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</si>
  <si>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</si>
  <si>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</si>
  <si>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</si>
  <si>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</si>
  <si>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</si>
  <si>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</si>
  <si>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</si>
  <si>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</si>
  <si>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</si>
  <si>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</si>
  <si>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</si>
  <si>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</si>
  <si>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</si>
  <si>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</si>
  <si>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</si>
  <si>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</si>
  <si>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</si>
  <si>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</si>
  <si>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</si>
  <si>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</si>
  <si>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</si>
  <si>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</si>
  <si>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</si>
  <si>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</si>
  <si>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</si>
  <si>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</si>
  <si>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</si>
  <si>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</si>
  <si>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</si>
  <si>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</si>
  <si>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</si>
  <si>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</si>
  <si>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</si>
  <si>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</si>
  <si>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</si>
  <si>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</si>
  <si>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</si>
  <si>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</si>
  <si>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</si>
  <si>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</si>
  <si>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</si>
  <si>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</si>
  <si>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</si>
  <si>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</si>
  <si>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</si>
  <si>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</si>
  <si>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</si>
  <si>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</si>
  <si>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</si>
  <si>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</si>
  <si>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</si>
  <si>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</si>
  <si>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</si>
  <si>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</si>
  <si>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</si>
  <si>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</si>
  <si>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</si>
  <si>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</si>
  <si>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</si>
  <si>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</si>
  <si>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</si>
  <si>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</si>
  <si>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</si>
  <si>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</si>
  <si>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</si>
  <si>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</si>
  <si>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</si>
  <si>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</si>
  <si>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</si>
  <si>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</si>
  <si>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</si>
  <si>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</si>
  <si>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</si>
  <si>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</si>
  <si>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</si>
  <si>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</si>
  <si>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</si>
  <si>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</si>
  <si>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</si>
  <si>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</si>
  <si>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</si>
  <si>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</si>
  <si>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</si>
  <si>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</si>
  <si>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</si>
  <si>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</si>
  <si>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</si>
  <si>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</si>
  <si>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</si>
  <si>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</si>
  <si>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</si>
  <si>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</si>
  <si>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</si>
  <si>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</si>
  <si>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</si>
  <si>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</si>
  <si>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</si>
  <si>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</si>
  <si>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</si>
  <si>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</si>
  <si>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</si>
  <si>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</si>
  <si>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</si>
  <si>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</si>
  <si>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</si>
  <si>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</si>
  <si>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</si>
  <si>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</si>
  <si>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</si>
  <si>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</si>
  <si>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</si>
  <si>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</si>
  <si>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</si>
  <si>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</si>
  <si>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</si>
  <si>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</si>
  <si>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</si>
  <si>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</si>
  <si>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</si>
  <si>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</si>
  <si>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</si>
  <si>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</si>
  <si>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</si>
  <si>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</si>
  <si>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</si>
  <si>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</si>
  <si>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</si>
  <si>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</si>
  <si>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</si>
  <si>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</si>
  <si>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</si>
  <si>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</si>
  <si>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</si>
  <si>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</si>
  <si>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</si>
  <si>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</si>
  <si>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</si>
  <si>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</si>
  <si>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</si>
  <si>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</si>
  <si>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</si>
  <si>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</si>
  <si>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</si>
  <si>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</si>
  <si>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</si>
  <si>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</si>
  <si>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</si>
  <si>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</si>
  <si>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</si>
  <si>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</si>
  <si>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</si>
  <si>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</si>
  <si>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</si>
  <si>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</si>
  <si>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</si>
  <si>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</si>
  <si>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</si>
  <si>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</si>
  <si>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</si>
  <si>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</si>
  <si>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</si>
  <si>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</si>
  <si>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</si>
  <si>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</si>
  <si>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</si>
  <si>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Waikato District Health Board</t>
  </si>
  <si>
    <t>Communication</t>
  </si>
  <si>
    <t>n/a</t>
  </si>
  <si>
    <t>01 Jul 2020 - 30 June 2021</t>
  </si>
  <si>
    <t>Mobile Phone and Tablet monthly cost and usage</t>
  </si>
  <si>
    <t>Complimentary ticket to attend the Kudos awards</t>
  </si>
  <si>
    <t>The Kudos Awards Organising Committee</t>
  </si>
  <si>
    <t>none to report</t>
  </si>
  <si>
    <t>12 - 14 February 2020</t>
  </si>
  <si>
    <t>Health &amp; Disability System Leadership Council / National CES/Chairs Meeting / HRT Workshop</t>
  </si>
  <si>
    <t>Parking</t>
  </si>
  <si>
    <t>Wellington</t>
  </si>
  <si>
    <t>19 February 2020</t>
  </si>
  <si>
    <t>Health Select Committee Hearing</t>
  </si>
  <si>
    <t>2 - 3 July 2020</t>
  </si>
  <si>
    <t>Business Meeting</t>
  </si>
  <si>
    <t xml:space="preserve">Accommodation </t>
  </si>
  <si>
    <t>Rotorua</t>
  </si>
  <si>
    <t>23 - 24 September 2020</t>
  </si>
  <si>
    <t>Attending the Opening/Blessing a unit in Thames and Coville</t>
  </si>
  <si>
    <t>Thames</t>
  </si>
  <si>
    <t>7 - 8 October 2020</t>
  </si>
  <si>
    <t>National CE Meeting</t>
  </si>
  <si>
    <t>Airfare</t>
  </si>
  <si>
    <t>18 - 19 October 2020</t>
  </si>
  <si>
    <t>Meetings with PHO and GPs in Thames</t>
  </si>
  <si>
    <t>5 - 6 November 2020</t>
  </si>
  <si>
    <t>Te Manawa Taki Chief Executive Meetings</t>
  </si>
  <si>
    <t>New Plymouth</t>
  </si>
  <si>
    <t>Taxi</t>
  </si>
  <si>
    <t>10 - 12 November 2020</t>
  </si>
  <si>
    <t>10 - 11 February 2021</t>
  </si>
  <si>
    <t>National DHB CE Meeting / Health &amp; Disability System Leadership Council</t>
  </si>
  <si>
    <t>17 February 2021</t>
  </si>
  <si>
    <t xml:space="preserve">Health Select Committee Hearing </t>
  </si>
  <si>
    <t>14 - 15 April 2021</t>
  </si>
  <si>
    <t>11 - 13 May 2021</t>
  </si>
  <si>
    <t>National CE/Chair/MoH Meeting</t>
  </si>
  <si>
    <t>Taxis</t>
  </si>
  <si>
    <t>Meals</t>
  </si>
  <si>
    <t>20 May 2021</t>
  </si>
  <si>
    <t>National Infrastructure CEs Meeting</t>
  </si>
  <si>
    <t>Napier</t>
  </si>
  <si>
    <t>Airfrare Cancellation fees</t>
  </si>
  <si>
    <t>10 June 2021</t>
  </si>
  <si>
    <t>8 July 2021</t>
  </si>
  <si>
    <t>Annual Membership Institute of Directors NZ</t>
  </si>
  <si>
    <t>Membership Fee</t>
  </si>
  <si>
    <t>Agile Executive Masterclass - registration fee</t>
  </si>
  <si>
    <t>Hamilton</t>
  </si>
  <si>
    <t>Dr Kevin Snee</t>
  </si>
  <si>
    <t>None to report</t>
  </si>
  <si>
    <t>Gift register is currently unavailable due to the recent Waikato DHB criminal cyber-attack.  This entry is an approximate value and date based on the previous year’s event.  When systems are fully restored, this data will be updated as appropriate.</t>
  </si>
  <si>
    <t>Dame Karen Poutasi - Commissioner of Waikato DHB</t>
  </si>
  <si>
    <t>Registration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</si>
</sst>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election activeCell="A13" sqref="A13"/>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219</v>
      </c>
      <c r="C3" s="173"/>
      <c r="D3" s="173"/>
      <c r="E3" s="173"/>
      <c r="F3" s="173"/>
      <c r="G3" s="46"/>
      <c r="H3" s="46"/>
      <c r="I3" s="46"/>
      <c r="J3" s="46"/>
      <c r="K3" s="46"/>
    </row>
    <row r="4" spans="1:11" ht="21" customHeight="1" x14ac:dyDescent="0.2">
      <c r="A4" s="4" t="s">
        <v>54</v>
      </c>
      <c r="B4" s="174">
        <v>44013</v>
      </c>
      <c r="C4" s="174"/>
      <c r="D4" s="174"/>
      <c r="E4" s="174"/>
      <c r="F4" s="174"/>
      <c r="G4" s="46"/>
      <c r="H4" s="46"/>
      <c r="I4" s="46"/>
      <c r="J4" s="46"/>
      <c r="K4" s="46"/>
    </row>
    <row r="5" spans="1:11" ht="21" customHeight="1" x14ac:dyDescent="0.2">
      <c r="A5" s="4" t="s">
        <v>55</v>
      </c>
      <c r="B5" s="174">
        <v>44377</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222</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5930.01</v>
      </c>
      <c r="C11" s="102" t="str">
        <f>IF(Travel!B6="",A34,Travel!B6)</f>
        <v>Figures exclude GST</v>
      </c>
      <c r="D11" s="8"/>
      <c r="E11" s="10" t="s">
        <v>66</v>
      </c>
      <c r="F11" s="56">
        <f>'Gifts and benefits'!C25</f>
        <v>1</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1</v>
      </c>
      <c r="G12" s="47"/>
      <c r="H12" s="47"/>
      <c r="I12" s="47"/>
      <c r="J12" s="47"/>
      <c r="K12" s="47"/>
    </row>
    <row r="13" spans="1:11" ht="27.75" customHeight="1" x14ac:dyDescent="0.2">
      <c r="A13" s="10" t="s">
        <v>68</v>
      </c>
      <c r="B13" s="94">
        <f>'All other expenses'!B25</f>
        <v>1736.76</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Travel!B58</f>
        <v>5930.01</v>
      </c>
      <c r="C16" s="104" t="str">
        <f>C11</f>
        <v>Figures exclude GST</v>
      </c>
      <c r="D16" s="59"/>
      <c r="E16" s="8"/>
      <c r="F16" s="60"/>
      <c r="G16" s="46"/>
      <c r="H16" s="46"/>
      <c r="I16" s="46"/>
      <c r="J16" s="46"/>
      <c r="K16" s="46"/>
    </row>
    <row r="17" spans="1:11" ht="27.75" customHeight="1" x14ac:dyDescent="0.2">
      <c r="A17" s="11" t="s">
        <v>72</v>
      </c>
      <c r="B17" s="96">
        <f>Travel!B72</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COUNT(Travel!B26:B57)</f>
        <v>29</v>
      </c>
      <c r="C56" s="111"/>
      <c r="D56" s="111">
        <f>COUNTIF(Travel!D26:D57,"*")</f>
        <v>29</v>
      </c>
      <c r="E56" s="112"/>
      <c r="F56" s="112" t="b">
        <f>MIN(B56,D56)=MAX(B56,D56)</f>
        <v>1</v>
      </c>
    </row>
    <row r="57" spans="1:11" hidden="1" x14ac:dyDescent="0.2">
      <c r="A57" s="122"/>
      <c r="B57" s="111">
        <f>COUNT(Travel!B62:B71)</f>
        <v>0</v>
      </c>
      <c r="C57" s="111"/>
      <c r="D57" s="111">
        <f>COUNTIF(Travel!D62:D71,"*")</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3</v>
      </c>
      <c r="C59" s="112"/>
      <c r="D59" s="112">
        <f>COUNTIF('All other expenses'!D11:D24,"*")</f>
        <v>3</v>
      </c>
      <c r="E59" s="112"/>
      <c r="F59" s="112" t="b">
        <f>MIN(B59,D59)=MAX(B59,D59)</f>
        <v>1</v>
      </c>
    </row>
    <row r="60" spans="1:11" hidden="1" x14ac:dyDescent="0.2">
      <c r="A60" s="123" t="s">
        <v>108</v>
      </c>
      <c r="B60" s="113">
        <f>COUNTIF('Gifts and benefits'!B11:B24,"*")</f>
        <v>1</v>
      </c>
      <c r="C60" s="113">
        <f>COUNTIF('Gifts and benefits'!C11:C24,"*")</f>
        <v>1</v>
      </c>
      <c r="D60" s="113"/>
      <c r="E60" s="113">
        <f>COUNTA('Gifts and benefits'!E11:E24)</f>
        <v>1</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16"/>
  <sheetViews>
    <sheetView topLeftCell="A16" zoomScaleNormal="100" workbookViewId="0">
      <selection activeCell="D17" sqref="D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Waikato District Health Board</v>
      </c>
      <c r="C2" s="175"/>
      <c r="D2" s="175"/>
      <c r="E2" s="175"/>
      <c r="F2" s="46"/>
    </row>
    <row r="3" spans="1:6" ht="21" customHeight="1" x14ac:dyDescent="0.2">
      <c r="A3" s="4" t="s">
        <v>110</v>
      </c>
      <c r="B3" s="175" t="str">
        <f>'Summary and sign-off'!B3:F3</f>
        <v>Dr Kevin Snee</v>
      </c>
      <c r="C3" s="175"/>
      <c r="D3" s="175"/>
      <c r="E3" s="175"/>
      <c r="F3" s="46"/>
    </row>
    <row r="4" spans="1:6" ht="21" customHeight="1" x14ac:dyDescent="0.2">
      <c r="A4" s="4" t="s">
        <v>111</v>
      </c>
      <c r="B4" s="175">
        <f>'Summary and sign-off'!B4:F4</f>
        <v>44013</v>
      </c>
      <c r="C4" s="175"/>
      <c r="D4" s="175"/>
      <c r="E4" s="175"/>
      <c r="F4" s="46"/>
    </row>
    <row r="5" spans="1:6" ht="21" customHeight="1" x14ac:dyDescent="0.2">
      <c r="A5" s="4" t="s">
        <v>112</v>
      </c>
      <c r="B5" s="175">
        <f>'Summary and sign-off'!B5:F5</f>
        <v>44377</v>
      </c>
      <c r="C5" s="175"/>
      <c r="D5" s="175"/>
      <c r="E5" s="175"/>
      <c r="F5" s="46"/>
    </row>
    <row r="6" spans="1:6" ht="21" customHeight="1" x14ac:dyDescent="0.2">
      <c r="A6" s="4" t="s">
        <v>113</v>
      </c>
      <c r="B6" s="170" t="s">
        <v>81</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176</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ht="25.5" x14ac:dyDescent="0.2">
      <c r="A27" s="157" t="s">
        <v>177</v>
      </c>
      <c r="B27" s="158">
        <v>61.949999999999974</v>
      </c>
      <c r="C27" s="159" t="s">
        <v>178</v>
      </c>
      <c r="D27" s="159" t="s">
        <v>179</v>
      </c>
      <c r="E27" s="160" t="s">
        <v>180</v>
      </c>
      <c r="F27" s="1"/>
    </row>
    <row r="28" spans="1:6" s="87" customFormat="1" x14ac:dyDescent="0.2">
      <c r="A28" s="157" t="s">
        <v>181</v>
      </c>
      <c r="B28" s="158">
        <v>17.389999999999972</v>
      </c>
      <c r="C28" s="159" t="s">
        <v>182</v>
      </c>
      <c r="D28" s="159" t="s">
        <v>179</v>
      </c>
      <c r="E28" s="160" t="s">
        <v>180</v>
      </c>
      <c r="F28" s="1"/>
    </row>
    <row r="29" spans="1:6" s="87" customFormat="1" x14ac:dyDescent="0.2">
      <c r="A29" s="157" t="s">
        <v>183</v>
      </c>
      <c r="B29" s="158">
        <v>155.65</v>
      </c>
      <c r="C29" s="159" t="s">
        <v>184</v>
      </c>
      <c r="D29" s="159" t="s">
        <v>185</v>
      </c>
      <c r="E29" s="160" t="s">
        <v>186</v>
      </c>
      <c r="F29" s="1"/>
    </row>
    <row r="30" spans="1:6" s="87" customFormat="1" x14ac:dyDescent="0.2">
      <c r="A30" s="157" t="s">
        <v>187</v>
      </c>
      <c r="B30" s="158">
        <v>150.94999999999999</v>
      </c>
      <c r="C30" s="159" t="s">
        <v>188</v>
      </c>
      <c r="D30" s="159" t="s">
        <v>185</v>
      </c>
      <c r="E30" s="160" t="s">
        <v>189</v>
      </c>
      <c r="F30" s="1"/>
    </row>
    <row r="31" spans="1:6" s="87" customFormat="1" x14ac:dyDescent="0.2">
      <c r="A31" s="157" t="s">
        <v>190</v>
      </c>
      <c r="B31" s="158">
        <v>393.16</v>
      </c>
      <c r="C31" s="159" t="s">
        <v>191</v>
      </c>
      <c r="D31" s="159" t="s">
        <v>192</v>
      </c>
      <c r="E31" s="160" t="s">
        <v>180</v>
      </c>
      <c r="F31" s="1"/>
    </row>
    <row r="32" spans="1:6" s="87" customFormat="1" x14ac:dyDescent="0.2">
      <c r="A32" s="157"/>
      <c r="B32" s="158">
        <v>33.57</v>
      </c>
      <c r="C32" s="159"/>
      <c r="D32" s="159" t="s">
        <v>198</v>
      </c>
      <c r="E32" s="160"/>
      <c r="F32" s="1"/>
    </row>
    <row r="33" spans="1:6" s="87" customFormat="1" x14ac:dyDescent="0.2">
      <c r="A33" s="157"/>
      <c r="B33" s="158">
        <v>129.57</v>
      </c>
      <c r="C33" s="159"/>
      <c r="D33" s="159" t="s">
        <v>185</v>
      </c>
      <c r="E33" s="160"/>
      <c r="F33" s="1"/>
    </row>
    <row r="34" spans="1:6" s="87" customFormat="1" x14ac:dyDescent="0.2">
      <c r="A34" s="157" t="s">
        <v>193</v>
      </c>
      <c r="B34" s="158">
        <v>147.95999999999998</v>
      </c>
      <c r="C34" s="159" t="s">
        <v>194</v>
      </c>
      <c r="D34" s="159" t="s">
        <v>185</v>
      </c>
      <c r="E34" s="160" t="s">
        <v>189</v>
      </c>
      <c r="F34" s="1"/>
    </row>
    <row r="35" spans="1:6" s="87" customFormat="1" x14ac:dyDescent="0.2">
      <c r="A35" s="157" t="s">
        <v>195</v>
      </c>
      <c r="B35" s="158">
        <v>683.65</v>
      </c>
      <c r="C35" s="159" t="s">
        <v>196</v>
      </c>
      <c r="D35" s="159" t="s">
        <v>192</v>
      </c>
      <c r="E35" s="160" t="s">
        <v>197</v>
      </c>
      <c r="F35" s="1"/>
    </row>
    <row r="36" spans="1:6" s="87" customFormat="1" x14ac:dyDescent="0.2">
      <c r="A36" s="157"/>
      <c r="B36" s="158">
        <f>155.52-B37</f>
        <v>130.74</v>
      </c>
      <c r="C36" s="159"/>
      <c r="D36" s="159" t="s">
        <v>185</v>
      </c>
      <c r="E36" s="160"/>
      <c r="F36" s="1"/>
    </row>
    <row r="37" spans="1:6" s="87" customFormat="1" x14ac:dyDescent="0.2">
      <c r="A37" s="157"/>
      <c r="B37" s="158">
        <v>24.78</v>
      </c>
      <c r="C37" s="159"/>
      <c r="D37" s="159" t="s">
        <v>208</v>
      </c>
      <c r="E37" s="160"/>
      <c r="F37" s="1"/>
    </row>
    <row r="38" spans="1:6" s="87" customFormat="1" x14ac:dyDescent="0.2">
      <c r="A38" s="157"/>
      <c r="B38" s="158">
        <v>44.65</v>
      </c>
      <c r="C38" s="159"/>
      <c r="D38" s="159" t="s">
        <v>198</v>
      </c>
      <c r="E38" s="160"/>
      <c r="F38" s="1"/>
    </row>
    <row r="39" spans="1:6" s="87" customFormat="1" x14ac:dyDescent="0.2">
      <c r="A39" s="157" t="s">
        <v>199</v>
      </c>
      <c r="B39" s="158">
        <v>351.43</v>
      </c>
      <c r="C39" s="159" t="s">
        <v>191</v>
      </c>
      <c r="D39" s="159" t="s">
        <v>192</v>
      </c>
      <c r="E39" s="160" t="s">
        <v>180</v>
      </c>
      <c r="F39" s="1"/>
    </row>
    <row r="40" spans="1:6" s="87" customFormat="1" x14ac:dyDescent="0.2">
      <c r="A40" s="157"/>
      <c r="B40" s="158">
        <v>160.80000000000001</v>
      </c>
      <c r="C40" s="159"/>
      <c r="D40" s="159" t="s">
        <v>185</v>
      </c>
      <c r="E40" s="160"/>
      <c r="F40" s="1"/>
    </row>
    <row r="41" spans="1:6" s="87" customFormat="1" x14ac:dyDescent="0.2">
      <c r="A41" s="157"/>
      <c r="B41" s="158">
        <v>41.3</v>
      </c>
      <c r="C41" s="159"/>
      <c r="D41" s="159" t="s">
        <v>179</v>
      </c>
      <c r="E41" s="160"/>
      <c r="F41" s="1"/>
    </row>
    <row r="42" spans="1:6" s="87" customFormat="1" x14ac:dyDescent="0.2">
      <c r="A42" s="157" t="s">
        <v>200</v>
      </c>
      <c r="B42" s="158">
        <v>558.95000000000005</v>
      </c>
      <c r="C42" s="159" t="s">
        <v>201</v>
      </c>
      <c r="D42" s="159" t="s">
        <v>192</v>
      </c>
      <c r="E42" s="160" t="s">
        <v>180</v>
      </c>
      <c r="F42" s="1"/>
    </row>
    <row r="43" spans="1:6" s="87" customFormat="1" x14ac:dyDescent="0.2">
      <c r="A43" s="157"/>
      <c r="B43" s="158">
        <v>163.75</v>
      </c>
      <c r="C43" s="159"/>
      <c r="D43" s="159" t="s">
        <v>185</v>
      </c>
      <c r="E43" s="159"/>
      <c r="F43" s="1"/>
    </row>
    <row r="44" spans="1:6" s="87" customFormat="1" x14ac:dyDescent="0.2">
      <c r="A44" s="157"/>
      <c r="B44" s="158">
        <v>31.87</v>
      </c>
      <c r="C44" s="159"/>
      <c r="D44" s="159" t="s">
        <v>198</v>
      </c>
      <c r="E44" s="159"/>
      <c r="F44" s="1"/>
    </row>
    <row r="45" spans="1:6" s="87" customFormat="1" x14ac:dyDescent="0.2">
      <c r="A45" s="157" t="s">
        <v>202</v>
      </c>
      <c r="B45" s="158">
        <v>303.02000000000004</v>
      </c>
      <c r="C45" s="159" t="s">
        <v>203</v>
      </c>
      <c r="D45" s="159" t="s">
        <v>192</v>
      </c>
      <c r="E45" s="160" t="s">
        <v>180</v>
      </c>
      <c r="F45" s="1"/>
    </row>
    <row r="46" spans="1:6" s="87" customFormat="1" x14ac:dyDescent="0.2">
      <c r="A46" s="157" t="s">
        <v>204</v>
      </c>
      <c r="B46" s="158">
        <v>591.28</v>
      </c>
      <c r="C46" s="159" t="s">
        <v>191</v>
      </c>
      <c r="D46" s="159" t="s">
        <v>192</v>
      </c>
      <c r="E46" s="160" t="s">
        <v>180</v>
      </c>
      <c r="F46" s="1"/>
    </row>
    <row r="47" spans="1:6" s="87" customFormat="1" x14ac:dyDescent="0.2">
      <c r="A47" s="157"/>
      <c r="B47" s="158">
        <v>148.01</v>
      </c>
      <c r="C47" s="157"/>
      <c r="D47" s="159" t="s">
        <v>185</v>
      </c>
      <c r="E47" s="157"/>
      <c r="F47" s="1"/>
    </row>
    <row r="48" spans="1:6" s="87" customFormat="1" x14ac:dyDescent="0.2">
      <c r="A48" s="157"/>
      <c r="B48" s="158">
        <v>31.41</v>
      </c>
      <c r="C48" s="157"/>
      <c r="D48" s="159" t="s">
        <v>198</v>
      </c>
      <c r="E48" s="157"/>
      <c r="F48" s="1"/>
    </row>
    <row r="49" spans="1:6" s="87" customFormat="1" x14ac:dyDescent="0.2">
      <c r="A49" s="157" t="s">
        <v>205</v>
      </c>
      <c r="B49" s="158">
        <v>283.27</v>
      </c>
      <c r="C49" s="159" t="s">
        <v>206</v>
      </c>
      <c r="D49" s="159" t="s">
        <v>192</v>
      </c>
      <c r="E49" s="160" t="s">
        <v>180</v>
      </c>
      <c r="F49" s="1"/>
    </row>
    <row r="50" spans="1:6" s="87" customFormat="1" x14ac:dyDescent="0.2">
      <c r="A50" s="157"/>
      <c r="B50" s="158">
        <v>306.70999999999998</v>
      </c>
      <c r="C50" s="159"/>
      <c r="D50" s="159" t="s">
        <v>185</v>
      </c>
      <c r="E50" s="157"/>
      <c r="F50" s="1"/>
    </row>
    <row r="51" spans="1:6" s="87" customFormat="1" x14ac:dyDescent="0.2">
      <c r="A51" s="157"/>
      <c r="B51" s="158">
        <v>15.65</v>
      </c>
      <c r="C51" s="159"/>
      <c r="D51" s="159" t="s">
        <v>208</v>
      </c>
      <c r="E51" s="157"/>
      <c r="F51" s="1"/>
    </row>
    <row r="52" spans="1:6" s="87" customFormat="1" x14ac:dyDescent="0.2">
      <c r="A52" s="157"/>
      <c r="B52" s="158">
        <v>67.569999999999993</v>
      </c>
      <c r="C52" s="159"/>
      <c r="D52" s="159" t="s">
        <v>207</v>
      </c>
      <c r="E52" s="157"/>
      <c r="F52" s="1"/>
    </row>
    <row r="53" spans="1:6" s="87" customFormat="1" x14ac:dyDescent="0.2">
      <c r="A53" s="157" t="s">
        <v>209</v>
      </c>
      <c r="B53" s="158">
        <v>61.35</v>
      </c>
      <c r="C53" s="159" t="s">
        <v>210</v>
      </c>
      <c r="D53" s="159" t="s">
        <v>212</v>
      </c>
      <c r="E53" s="160" t="s">
        <v>211</v>
      </c>
      <c r="F53" s="1"/>
    </row>
    <row r="54" spans="1:6" s="87" customFormat="1" x14ac:dyDescent="0.2">
      <c r="A54" s="157" t="s">
        <v>213</v>
      </c>
      <c r="B54" s="158">
        <v>537.92000000000007</v>
      </c>
      <c r="C54" s="159" t="s">
        <v>191</v>
      </c>
      <c r="D54" s="159" t="s">
        <v>192</v>
      </c>
      <c r="E54" s="160" t="s">
        <v>180</v>
      </c>
      <c r="F54" s="1"/>
    </row>
    <row r="55" spans="1:6" s="87" customFormat="1" x14ac:dyDescent="0.2">
      <c r="A55" s="157" t="s">
        <v>214</v>
      </c>
      <c r="B55" s="158">
        <v>301.70000000000005</v>
      </c>
      <c r="C55" s="159" t="s">
        <v>191</v>
      </c>
      <c r="D55" s="159" t="s">
        <v>192</v>
      </c>
      <c r="E55" s="160" t="s">
        <v>211</v>
      </c>
      <c r="F55" s="1"/>
    </row>
    <row r="56" spans="1:6" s="87" customFormat="1" x14ac:dyDescent="0.2">
      <c r="A56" s="157"/>
      <c r="B56" s="158"/>
      <c r="C56" s="159"/>
      <c r="D56" s="159"/>
      <c r="E56" s="160"/>
      <c r="F56" s="1"/>
    </row>
    <row r="57" spans="1:6" s="87" customFormat="1" hidden="1" x14ac:dyDescent="0.2">
      <c r="A57" s="147"/>
      <c r="B57" s="148"/>
      <c r="C57" s="149"/>
      <c r="D57" s="149"/>
      <c r="E57" s="150"/>
      <c r="F57" s="1"/>
    </row>
    <row r="58" spans="1:6" ht="19.5" customHeight="1" x14ac:dyDescent="0.2">
      <c r="A58" s="107" t="s">
        <v>125</v>
      </c>
      <c r="B58" s="108">
        <f>SUM(B26:B57)</f>
        <v>5930.01</v>
      </c>
      <c r="C58" s="168" t="str">
        <f>IF(SUBTOTAL(3,B26:B57)=SUBTOTAL(103,B26:B57),'Summary and sign-off'!$A$48,'Summary and sign-off'!$A$49)</f>
        <v>Check - there are no hidden rows with data</v>
      </c>
      <c r="D58" s="176" t="str">
        <f>IF('Summary and sign-off'!F56='Summary and sign-off'!F54,'Summary and sign-off'!A51,'Summary and sign-off'!A50)</f>
        <v>Check - each entry provides sufficient information</v>
      </c>
      <c r="E58" s="176"/>
      <c r="F58" s="46"/>
    </row>
    <row r="59" spans="1:6" ht="10.5" customHeight="1" x14ac:dyDescent="0.2">
      <c r="A59" s="27"/>
      <c r="B59" s="22"/>
      <c r="C59" s="27"/>
      <c r="D59" s="27"/>
      <c r="E59" s="27"/>
      <c r="F59" s="27"/>
    </row>
    <row r="60" spans="1:6" ht="24.75" customHeight="1" x14ac:dyDescent="0.2">
      <c r="A60" s="177" t="s">
        <v>126</v>
      </c>
      <c r="B60" s="177"/>
      <c r="C60" s="177"/>
      <c r="D60" s="177"/>
      <c r="E60" s="177"/>
      <c r="F60" s="46"/>
    </row>
    <row r="61" spans="1:6" ht="27" customHeight="1" x14ac:dyDescent="0.2">
      <c r="A61" s="35" t="s">
        <v>117</v>
      </c>
      <c r="B61" s="35" t="s">
        <v>62</v>
      </c>
      <c r="C61" s="35" t="s">
        <v>127</v>
      </c>
      <c r="D61" s="35" t="s">
        <v>128</v>
      </c>
      <c r="E61" s="35" t="s">
        <v>121</v>
      </c>
      <c r="F61" s="49"/>
    </row>
    <row r="62" spans="1:6" s="87" customFormat="1" hidden="1" x14ac:dyDescent="0.2">
      <c r="A62" s="133"/>
      <c r="B62" s="134"/>
      <c r="C62" s="135"/>
      <c r="D62" s="135"/>
      <c r="E62" s="136"/>
      <c r="F62" s="1"/>
    </row>
    <row r="63" spans="1:6" s="87" customFormat="1" x14ac:dyDescent="0.2">
      <c r="A63" s="157"/>
      <c r="B63" s="158"/>
      <c r="C63" s="159" t="s">
        <v>176</v>
      </c>
      <c r="D63" s="159"/>
      <c r="E63" s="160"/>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x14ac:dyDescent="0.2">
      <c r="A68" s="157"/>
      <c r="B68" s="158"/>
      <c r="C68" s="159"/>
      <c r="D68" s="159"/>
      <c r="E68" s="160"/>
      <c r="F68" s="1"/>
    </row>
    <row r="69" spans="1:6" s="87" customFormat="1" x14ac:dyDescent="0.2">
      <c r="A69" s="157"/>
      <c r="B69" s="158"/>
      <c r="C69" s="159"/>
      <c r="D69" s="159"/>
      <c r="E69" s="160"/>
      <c r="F69" s="1"/>
    </row>
    <row r="70" spans="1:6" s="87" customFormat="1" x14ac:dyDescent="0.2">
      <c r="A70" s="157"/>
      <c r="B70" s="158"/>
      <c r="C70" s="159"/>
      <c r="D70" s="159"/>
      <c r="E70" s="160"/>
      <c r="F70" s="1"/>
    </row>
    <row r="71" spans="1:6" s="87" customFormat="1" hidden="1" x14ac:dyDescent="0.2">
      <c r="A71" s="133"/>
      <c r="B71" s="134"/>
      <c r="C71" s="135"/>
      <c r="D71" s="135"/>
      <c r="E71" s="136"/>
      <c r="F71" s="1"/>
    </row>
    <row r="72" spans="1:6" ht="19.5" customHeight="1" x14ac:dyDescent="0.2">
      <c r="A72" s="107" t="s">
        <v>129</v>
      </c>
      <c r="B72" s="108">
        <f>SUM(B62:B71)</f>
        <v>0</v>
      </c>
      <c r="C72" s="168" t="str">
        <f>IF(SUBTOTAL(3,B62:B71)=SUBTOTAL(103,B62:B71),'Summary and sign-off'!$A$48,'Summary and sign-off'!$A$49)</f>
        <v>Check - there are no hidden rows with data</v>
      </c>
      <c r="D72" s="176" t="str">
        <f>IF('Summary and sign-off'!F57='Summary and sign-off'!F54,'Summary and sign-off'!A51,'Summary and sign-off'!A50)</f>
        <v>Check - each entry provides sufficient information</v>
      </c>
      <c r="E72" s="176"/>
      <c r="F72" s="46"/>
    </row>
    <row r="73" spans="1:6" ht="10.5" customHeight="1" x14ac:dyDescent="0.2">
      <c r="A73" s="27"/>
      <c r="B73" s="92"/>
      <c r="C73" s="22"/>
      <c r="D73" s="27"/>
      <c r="E73" s="27"/>
      <c r="F73" s="27"/>
    </row>
    <row r="74" spans="1:6" ht="34.5" customHeight="1" x14ac:dyDescent="0.2">
      <c r="A74" s="50" t="s">
        <v>130</v>
      </c>
      <c r="B74" s="93">
        <f>B22+B58+B72</f>
        <v>5930.01</v>
      </c>
      <c r="C74" s="51"/>
      <c r="D74" s="51"/>
      <c r="E74" s="51"/>
      <c r="F74" s="26"/>
    </row>
    <row r="75" spans="1:6" x14ac:dyDescent="0.2">
      <c r="A75" s="27"/>
      <c r="B75" s="22"/>
      <c r="C75" s="27"/>
      <c r="D75" s="27"/>
      <c r="E75" s="27"/>
      <c r="F75" s="27"/>
    </row>
    <row r="76" spans="1:6" x14ac:dyDescent="0.2">
      <c r="A76" s="52" t="s">
        <v>73</v>
      </c>
      <c r="B76" s="25"/>
      <c r="C76" s="26"/>
      <c r="D76" s="26"/>
      <c r="E76" s="26"/>
      <c r="F76" s="27"/>
    </row>
    <row r="77" spans="1:6" ht="12.6" customHeight="1" x14ac:dyDescent="0.2">
      <c r="A77" s="23" t="s">
        <v>131</v>
      </c>
      <c r="B77" s="53"/>
      <c r="C77" s="53"/>
      <c r="D77" s="32"/>
      <c r="E77" s="32"/>
      <c r="F77" s="27"/>
    </row>
    <row r="78" spans="1:6" ht="12.95" customHeight="1" x14ac:dyDescent="0.2">
      <c r="A78" s="31" t="s">
        <v>132</v>
      </c>
      <c r="B78" s="27"/>
      <c r="C78" s="32"/>
      <c r="D78" s="27"/>
      <c r="E78" s="32"/>
      <c r="F78" s="27"/>
    </row>
    <row r="79" spans="1:6" x14ac:dyDescent="0.2">
      <c r="A79" s="31" t="s">
        <v>133</v>
      </c>
      <c r="B79" s="32"/>
      <c r="C79" s="32"/>
      <c r="D79" s="32"/>
      <c r="E79" s="54"/>
      <c r="F79" s="46"/>
    </row>
    <row r="80" spans="1:6" x14ac:dyDescent="0.2">
      <c r="A80" s="23" t="s">
        <v>79</v>
      </c>
      <c r="B80" s="25"/>
      <c r="C80" s="26"/>
      <c r="D80" s="26"/>
      <c r="E80" s="26"/>
      <c r="F80" s="27"/>
    </row>
    <row r="81" spans="1:6" ht="12.95" customHeight="1" x14ac:dyDescent="0.2">
      <c r="A81" s="31" t="s">
        <v>134</v>
      </c>
      <c r="B81" s="27"/>
      <c r="C81" s="32"/>
      <c r="D81" s="27"/>
      <c r="E81" s="32"/>
      <c r="F81" s="27"/>
    </row>
    <row r="82" spans="1:6" x14ac:dyDescent="0.2">
      <c r="A82" s="31" t="s">
        <v>135</v>
      </c>
      <c r="B82" s="32"/>
      <c r="C82" s="32"/>
      <c r="D82" s="32"/>
      <c r="E82" s="54"/>
      <c r="F82" s="46"/>
    </row>
    <row r="83" spans="1:6" x14ac:dyDescent="0.2">
      <c r="A83" s="36" t="s">
        <v>136</v>
      </c>
      <c r="B83" s="36"/>
      <c r="C83" s="36"/>
      <c r="D83" s="36"/>
      <c r="E83" s="54"/>
      <c r="F83" s="46"/>
    </row>
    <row r="84" spans="1:6" x14ac:dyDescent="0.2">
      <c r="A84" s="40"/>
      <c r="B84" s="27"/>
      <c r="C84" s="27"/>
      <c r="D84" s="27"/>
      <c r="E84" s="46"/>
      <c r="F84" s="46"/>
    </row>
    <row r="85" spans="1:6" hidden="1" x14ac:dyDescent="0.2">
      <c r="A85" s="40"/>
      <c r="B85" s="27"/>
      <c r="C85" s="27"/>
      <c r="D85" s="27"/>
      <c r="E85" s="46"/>
      <c r="F85" s="46"/>
    </row>
    <row r="86" spans="1:6" hidden="1" x14ac:dyDescent="0.2"/>
    <row r="87" spans="1:6" hidden="1" x14ac:dyDescent="0.2"/>
    <row r="88" spans="1:6" hidden="1" x14ac:dyDescent="0.2"/>
    <row r="89" spans="1:6" hidden="1" x14ac:dyDescent="0.2"/>
    <row r="90" spans="1:6" ht="12.75" hidden="1" customHeight="1" x14ac:dyDescent="0.2"/>
    <row r="91" spans="1:6" hidden="1" x14ac:dyDescent="0.2"/>
    <row r="92" spans="1:6" hidden="1" x14ac:dyDescent="0.2"/>
    <row r="93" spans="1:6" hidden="1" x14ac:dyDescent="0.2">
      <c r="A93" s="55"/>
      <c r="B93" s="46"/>
      <c r="C93" s="46"/>
      <c r="D93" s="46"/>
      <c r="E93" s="46"/>
      <c r="F93" s="46"/>
    </row>
    <row r="94" spans="1:6" hidden="1" x14ac:dyDescent="0.2">
      <c r="A94" s="55"/>
      <c r="B94" s="46"/>
      <c r="C94" s="46"/>
      <c r="D94" s="46"/>
      <c r="E94" s="46"/>
      <c r="F94" s="46"/>
    </row>
    <row r="95" spans="1:6" hidden="1" x14ac:dyDescent="0.2">
      <c r="A95" s="55"/>
      <c r="B95" s="46"/>
      <c r="C95" s="46"/>
      <c r="D95" s="46"/>
      <c r="E95" s="46"/>
      <c r="F95" s="46"/>
    </row>
    <row r="96" spans="1:6" hidden="1" x14ac:dyDescent="0.2">
      <c r="A96" s="55"/>
      <c r="B96" s="46"/>
      <c r="C96" s="46"/>
      <c r="D96" s="46"/>
      <c r="E96" s="46"/>
      <c r="F96" s="46"/>
    </row>
    <row r="97" spans="1:6" hidden="1" x14ac:dyDescent="0.2">
      <c r="A97" s="55"/>
      <c r="B97" s="46"/>
      <c r="C97" s="46"/>
      <c r="D97" s="46"/>
      <c r="E97" s="46"/>
      <c r="F97" s="46"/>
    </row>
    <row r="98" spans="1:6" hidden="1" x14ac:dyDescent="0.2"/>
    <row r="99" spans="1:6" hidden="1" x14ac:dyDescent="0.2"/>
    <row r="100" spans="1:6" hidden="1" x14ac:dyDescent="0.2"/>
    <row r="101" spans="1:6" hidden="1" x14ac:dyDescent="0.2"/>
    <row r="102" spans="1:6" hidden="1" x14ac:dyDescent="0.2"/>
    <row r="103" spans="1:6" hidden="1" x14ac:dyDescent="0.2"/>
    <row r="104" spans="1:6" hidden="1" x14ac:dyDescent="0.2"/>
    <row r="105" spans="1:6" hidden="1"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sheetData>
  <sheetProtection sheet="1" formatCells="0" formatRows="0" insertColumns="0" insertRows="0" deleteRows="0"/>
  <mergeCells count="15">
    <mergeCell ref="B7:E7"/>
    <mergeCell ref="B5:E5"/>
    <mergeCell ref="D72:E72"/>
    <mergeCell ref="A1:E1"/>
    <mergeCell ref="A24:E24"/>
    <mergeCell ref="A60:E60"/>
    <mergeCell ref="B2:E2"/>
    <mergeCell ref="B3:E3"/>
    <mergeCell ref="B4:E4"/>
    <mergeCell ref="A8:E8"/>
    <mergeCell ref="A9:E9"/>
    <mergeCell ref="B6:E6"/>
    <mergeCell ref="D22:E22"/>
    <mergeCell ref="D58:E5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6:A57 A12 A21 A62 A71">
      <formula1>$B$4</formula1>
      <formula2>$B$5</formula2>
    </dataValidation>
    <dataValidation allowBlank="1" showInputMessage="1" showErrorMessage="1" prompt="Insert additional rows as needed:_x000a_- 'right click' on a row number (left of screen)_x000a_- select 'Insert' (this will insert a row above it)" sqref="A61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3:A70 A27:A55">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B62:B71 B12:B21 B26:B57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Waikato District Health Board</v>
      </c>
      <c r="C2" s="175"/>
      <c r="D2" s="175"/>
      <c r="E2" s="175"/>
      <c r="F2" s="38"/>
    </row>
    <row r="3" spans="1:6" ht="21" customHeight="1" x14ac:dyDescent="0.2">
      <c r="A3" s="4" t="s">
        <v>110</v>
      </c>
      <c r="B3" s="175" t="str">
        <f>'Summary and sign-off'!B3:F3</f>
        <v>Dr Kevin Snee</v>
      </c>
      <c r="C3" s="175"/>
      <c r="D3" s="175"/>
      <c r="E3" s="175"/>
      <c r="F3" s="38"/>
    </row>
    <row r="4" spans="1:6" ht="21" customHeight="1" x14ac:dyDescent="0.2">
      <c r="A4" s="4" t="s">
        <v>111</v>
      </c>
      <c r="B4" s="175">
        <f>'Summary and sign-off'!B4:F4</f>
        <v>44013</v>
      </c>
      <c r="C4" s="175"/>
      <c r="D4" s="175"/>
      <c r="E4" s="175"/>
      <c r="F4" s="38"/>
    </row>
    <row r="5" spans="1:6" ht="21" customHeight="1" x14ac:dyDescent="0.2">
      <c r="A5" s="4" t="s">
        <v>112</v>
      </c>
      <c r="B5" s="175">
        <f>'Summary and sign-off'!B5:F5</f>
        <v>44377</v>
      </c>
      <c r="C5" s="175"/>
      <c r="D5" s="175"/>
      <c r="E5" s="175"/>
      <c r="F5" s="38"/>
    </row>
    <row r="6" spans="1:6" ht="21" customHeight="1" x14ac:dyDescent="0.2">
      <c r="A6" s="4" t="s">
        <v>113</v>
      </c>
      <c r="B6" s="170" t="s">
        <v>81</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220</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D14" sqref="D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Waikato District Health Board</v>
      </c>
      <c r="C2" s="175"/>
      <c r="D2" s="175"/>
      <c r="E2" s="175"/>
      <c r="F2" s="24"/>
    </row>
    <row r="3" spans="1:6" ht="21" customHeight="1" x14ac:dyDescent="0.2">
      <c r="A3" s="4" t="s">
        <v>110</v>
      </c>
      <c r="B3" s="175" t="str">
        <f>'Summary and sign-off'!B3:F3</f>
        <v>Dr Kevin Snee</v>
      </c>
      <c r="C3" s="175"/>
      <c r="D3" s="175"/>
      <c r="E3" s="175"/>
      <c r="F3" s="24"/>
    </row>
    <row r="4" spans="1:6" ht="21" customHeight="1" x14ac:dyDescent="0.2">
      <c r="A4" s="4" t="s">
        <v>111</v>
      </c>
      <c r="B4" s="175">
        <f>'Summary and sign-off'!B4:F4</f>
        <v>44013</v>
      </c>
      <c r="C4" s="175"/>
      <c r="D4" s="175"/>
      <c r="E4" s="175"/>
      <c r="F4" s="24"/>
    </row>
    <row r="5" spans="1:6" ht="21" customHeight="1" x14ac:dyDescent="0.2">
      <c r="A5" s="4" t="s">
        <v>112</v>
      </c>
      <c r="B5" s="175">
        <f>'Summary and sign-off'!B5:F5</f>
        <v>44377</v>
      </c>
      <c r="C5" s="175"/>
      <c r="D5" s="175"/>
      <c r="E5" s="175"/>
      <c r="F5" s="24"/>
    </row>
    <row r="6" spans="1:6" ht="21" customHeight="1" x14ac:dyDescent="0.2">
      <c r="A6" s="4" t="s">
        <v>113</v>
      </c>
      <c r="B6" s="170" t="s">
        <v>81</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172</v>
      </c>
      <c r="B12" s="158">
        <v>435.18</v>
      </c>
      <c r="C12" s="162" t="s">
        <v>170</v>
      </c>
      <c r="D12" s="162" t="s">
        <v>173</v>
      </c>
      <c r="E12" s="163" t="s">
        <v>171</v>
      </c>
      <c r="F12" s="3"/>
    </row>
    <row r="13" spans="1:6" s="87" customFormat="1" x14ac:dyDescent="0.2">
      <c r="A13" s="157">
        <v>44367</v>
      </c>
      <c r="B13" s="158">
        <v>473.91</v>
      </c>
      <c r="C13" s="162" t="s">
        <v>215</v>
      </c>
      <c r="D13" s="162" t="s">
        <v>216</v>
      </c>
      <c r="E13" s="163" t="s">
        <v>171</v>
      </c>
      <c r="F13" s="3"/>
    </row>
    <row r="14" spans="1:6" s="87" customFormat="1" x14ac:dyDescent="0.2">
      <c r="A14" s="157">
        <v>44174</v>
      </c>
      <c r="B14" s="158">
        <v>827.67</v>
      </c>
      <c r="C14" s="162" t="s">
        <v>217</v>
      </c>
      <c r="D14" s="162" t="s">
        <v>223</v>
      </c>
      <c r="E14" s="163" t="s">
        <v>218</v>
      </c>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1736.76</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E26" sqref="E2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Waikato District Health Board</v>
      </c>
      <c r="C2" s="175"/>
      <c r="D2" s="175"/>
      <c r="E2" s="175"/>
      <c r="F2" s="175"/>
    </row>
    <row r="3" spans="1:6" ht="21" customHeight="1" x14ac:dyDescent="0.2">
      <c r="A3" s="4" t="s">
        <v>110</v>
      </c>
      <c r="B3" s="175" t="str">
        <f>'Summary and sign-off'!B3:F3</f>
        <v>Dr Kevin Snee</v>
      </c>
      <c r="C3" s="175"/>
      <c r="D3" s="175"/>
      <c r="E3" s="175"/>
      <c r="F3" s="175"/>
    </row>
    <row r="4" spans="1:6" ht="21" customHeight="1" x14ac:dyDescent="0.2">
      <c r="A4" s="4" t="s">
        <v>111</v>
      </c>
      <c r="B4" s="175">
        <f>'Summary and sign-off'!B4:F4</f>
        <v>44013</v>
      </c>
      <c r="C4" s="175"/>
      <c r="D4" s="175"/>
      <c r="E4" s="175"/>
      <c r="F4" s="175"/>
    </row>
    <row r="5" spans="1:6" ht="21" customHeight="1" x14ac:dyDescent="0.2">
      <c r="A5" s="4" t="s">
        <v>112</v>
      </c>
      <c r="B5" s="175">
        <f>'Summary and sign-off'!B5:F5</f>
        <v>44377</v>
      </c>
      <c r="C5" s="175"/>
      <c r="D5" s="175"/>
      <c r="E5" s="175"/>
      <c r="F5" s="175"/>
    </row>
    <row r="6" spans="1:6" ht="21" customHeight="1" x14ac:dyDescent="0.2">
      <c r="A6" s="4" t="s">
        <v>154</v>
      </c>
      <c r="B6" s="170" t="s">
        <v>81</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89.25" x14ac:dyDescent="0.2">
      <c r="A12" s="157">
        <v>44136</v>
      </c>
      <c r="B12" s="164" t="s">
        <v>174</v>
      </c>
      <c r="C12" s="165" t="s">
        <v>96</v>
      </c>
      <c r="D12" s="164" t="s">
        <v>175</v>
      </c>
      <c r="E12" s="166">
        <v>100</v>
      </c>
      <c r="F12" s="167" t="s">
        <v>221</v>
      </c>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1</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25">
      <c r="A26" s="89"/>
      <c r="B26" s="90" t="s">
        <v>96</v>
      </c>
      <c r="C26" s="91">
        <f>COUNTIF(C11:C24,'Summary and sign-off'!A45)</f>
        <v>1</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Nicholas Wilson</cp:lastModifiedBy>
  <cp:revision/>
  <dcterms:created xsi:type="dcterms:W3CDTF">2010-10-17T20:59:02Z</dcterms:created>
  <dcterms:modified xsi:type="dcterms:W3CDTF">2021-07-30T00:48:33Z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