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riar.Michaels\Desktop\"/>
    </mc:Choice>
  </mc:AlternateContent>
  <bookViews>
    <workbookView xWindow="0" yWindow="0" windowWidth="28800" windowHeight="11870"/>
  </bookViews>
  <sheets>
    <sheet name="Summary and sign-off" sheetId="13" r:id="rId1"/>
    <sheet name="Travel" sheetId="1" r:id="rId2"/>
    <sheet name="Hospitality" sheetId="2" r:id="rId3"/>
    <sheet name="All other expenses" sheetId="3" r:id="rId4"/>
    <sheet name="Gifts and benefits" sheetId="16" r:id="rId5"/>
  </sheets>
  <externalReferences>
    <externalReference r:id="rId6"/>
  </externalReferences>
  <definedNames>
    <definedName name="_xlnm.Print_Area" localSheetId="3">'All other expenses'!$A$1:$E$42</definedName>
    <definedName name="_xlnm.Print_Area" localSheetId="4">'Gifts and benefits'!$A$1:$F$31</definedName>
    <definedName name="_xlnm.Print_Area" localSheetId="2">Hospitality!$A$1:$E$15</definedName>
    <definedName name="_xlnm.Print_Area" localSheetId="0">'Summary and sign-off'!$A$1:$F$17</definedName>
    <definedName name="_xlnm.Print_Area" localSheetId="1">Travel!$A$1:$E$130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16" l="1"/>
  <c r="B3" i="16"/>
  <c r="B4" i="16"/>
  <c r="B5" i="16"/>
  <c r="D29" i="16"/>
  <c r="C30" i="16"/>
  <c r="C29" i="16" s="1"/>
  <c r="C31" i="16"/>
  <c r="E29" i="16" l="1"/>
  <c r="C42" i="3" l="1"/>
  <c r="C15" i="2"/>
  <c r="C116" i="1"/>
  <c r="C128" i="1"/>
  <c r="C66" i="1"/>
  <c r="E60" i="13" l="1"/>
  <c r="C60" i="13"/>
  <c r="B60" i="13" l="1"/>
  <c r="B59" i="13"/>
  <c r="D59" i="13"/>
  <c r="B58" i="13"/>
  <c r="D58" i="13"/>
  <c r="D57" i="13"/>
  <c r="B57" i="13"/>
  <c r="D56" i="13"/>
  <c r="B56" i="13"/>
  <c r="D55" i="13"/>
  <c r="B55" i="13"/>
  <c r="B2" i="3"/>
  <c r="B3" i="3"/>
  <c r="B2" i="2"/>
  <c r="B3" i="2"/>
  <c r="B2" i="1"/>
  <c r="B3" i="1"/>
  <c r="F58" i="13" l="1"/>
  <c r="D15" i="2" s="1"/>
  <c r="F60" i="13"/>
  <c r="F59" i="13"/>
  <c r="D42" i="3" s="1"/>
  <c r="F57" i="13"/>
  <c r="D128" i="1" s="1"/>
  <c r="F56" i="13"/>
  <c r="D116" i="1" s="1"/>
  <c r="F55" i="13"/>
  <c r="D66" i="1" s="1"/>
  <c r="C13" i="13"/>
  <c r="C12" i="13"/>
  <c r="C11" i="13"/>
  <c r="C16" i="13" l="1"/>
  <c r="C17" i="13"/>
  <c r="B5" i="3" l="1"/>
  <c r="B4" i="3"/>
  <c r="B5" i="2"/>
  <c r="B4" i="2"/>
  <c r="B5" i="1"/>
  <c r="B4" i="1"/>
  <c r="C15" i="13" l="1"/>
  <c r="B128" i="1" l="1"/>
  <c r="B17" i="13" s="1"/>
  <c r="B116" i="1"/>
  <c r="B66" i="1"/>
  <c r="B15" i="13" s="1"/>
  <c r="B16" i="13" l="1"/>
  <c r="B42" i="3"/>
  <c r="B13" i="13" s="1"/>
  <c r="B15" i="2"/>
  <c r="B12" i="13" s="1"/>
  <c r="B11" i="13" l="1"/>
  <c r="B130"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70" authorId="0" shapeId="0">
      <text>
        <r>
          <rPr>
            <sz val="9"/>
            <color indexed="81"/>
            <rFont val="Tahoma"/>
            <family val="2"/>
          </rPr>
          <t xml:space="preserve">
Insert additional rows as needed:
- 'right click' on a row number (left of screen)
- select 'Insert' (this will insert a row above it)
</t>
        </r>
      </text>
    </comment>
    <comment ref="A12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<sst xmlns="http://schemas.openxmlformats.org/spreadsheetml/2006/main" count="617" uniqueCount="297">
  <si>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</si>
  <si>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</si>
  <si>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</si>
  <si>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</si>
  <si>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</si>
  <si>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</si>
  <si>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</si>
  <si>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</si>
  <si>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</si>
  <si>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</si>
  <si>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</si>
  <si>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</si>
  <si>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</si>
  <si>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</si>
  <si>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</si>
  <si>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</si>
  <si>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</si>
  <si>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</si>
  <si>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</si>
  <si>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</si>
  <si>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</si>
  <si>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</si>
  <si>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</si>
  <si>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</si>
  <si>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</si>
  <si>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</si>
  <si>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</si>
  <si>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</si>
  <si>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</si>
  <si>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</si>
  <si>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</si>
  <si>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</si>
  <si>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</si>
  <si>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</si>
  <si>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</si>
  <si>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</si>
  <si>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</si>
  <si>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</si>
  <si>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</si>
  <si>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</si>
  <si>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</si>
  <si>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</si>
  <si>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</si>
  <si>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</si>
  <si>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</si>
  <si>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</si>
  <si>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</si>
  <si>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</si>
  <si>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</si>
  <si>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</si>
  <si>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</si>
  <si>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</si>
  <si>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</si>
  <si>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</si>
  <si>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</si>
  <si>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</si>
  <si>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</si>
  <si>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</si>
  <si>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</si>
  <si>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</si>
  <si>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</si>
  <si>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</si>
  <si>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</si>
  <si>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</si>
  <si>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</si>
  <si>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</si>
  <si>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</si>
  <si>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</si>
  <si>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</si>
  <si>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</si>
  <si>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</si>
  <si>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</si>
  <si>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</si>
  <si>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</si>
  <si>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</si>
  <si>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</si>
  <si>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</si>
  <si>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</si>
  <si>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</si>
  <si>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</si>
  <si>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</si>
  <si>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</si>
  <si>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</si>
  <si>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</si>
  <si>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</si>
  <si>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</si>
  <si>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</si>
  <si>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</si>
  <si>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</si>
  <si>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</si>
  <si>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</si>
  <si>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</si>
  <si>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</si>
  <si>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</si>
  <si>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</si>
  <si>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</si>
  <si>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</si>
  <si>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</si>
  <si>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</si>
  <si>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</si>
  <si>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</si>
  <si>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</si>
  <si>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</si>
  <si>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</si>
  <si>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</si>
  <si>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</si>
  <si>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</si>
  <si>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</si>
  <si>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</si>
  <si>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</si>
  <si>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</si>
  <si>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</si>
  <si>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</si>
  <si>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</si>
  <si>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</si>
  <si>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</si>
  <si>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</si>
  <si>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</si>
  <si>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</si>
  <si>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</si>
  <si>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Maritime New Zealand</t>
  </si>
  <si>
    <t>Keith Manch</t>
  </si>
  <si>
    <t>IMO Conference - taxi home to Wellington Airport</t>
  </si>
  <si>
    <t>Taxi</t>
  </si>
  <si>
    <t>Wellington</t>
  </si>
  <si>
    <t>Meeting with Staff in Christchurch - airfares</t>
  </si>
  <si>
    <t>Flights</t>
  </si>
  <si>
    <t>Christchurch</t>
  </si>
  <si>
    <t>Meeting with Staff in Christchurch - car parking at Wellington airport</t>
  </si>
  <si>
    <t>Parking</t>
  </si>
  <si>
    <t>PIA Conference Airfares</t>
  </si>
  <si>
    <t>Dunedin</t>
  </si>
  <si>
    <t>PIA Conference - rental car to attend conference with x2 colleagues</t>
  </si>
  <si>
    <t>Incidental</t>
  </si>
  <si>
    <t>Cruise Association Conference - Airfares</t>
  </si>
  <si>
    <t>Auckland</t>
  </si>
  <si>
    <t>Cruise Association Conference - taxi from airport to conference venue</t>
  </si>
  <si>
    <t>Cruise Association Conference - taxi from conference venue to airport</t>
  </si>
  <si>
    <t>MTA Conference - staff meal</t>
  </si>
  <si>
    <t>Authority Meeting and WMD Event - Taxi airport to Meeting Venue</t>
  </si>
  <si>
    <t>Tauranga</t>
  </si>
  <si>
    <t>Maritime NZ Authority Meeting, WMD Event - meal</t>
  </si>
  <si>
    <t>Taxi from 1 Grey Street to Senior Officials Security Course - Presenter</t>
  </si>
  <si>
    <t>Taxi from presenting at Senior Officals Security Course to 1 Grey Street</t>
  </si>
  <si>
    <t>ANZSBEG Conference - Taxi from Auckland city to conference venue</t>
  </si>
  <si>
    <t>Safer Boating Forum - Airport Parking at Wellington Airport to attend forum in Auckland</t>
  </si>
  <si>
    <t>Taxi from Safer Boating Forum to Auckland Airport after attending forum</t>
  </si>
  <si>
    <t>Oil Spill Conference - airfares</t>
  </si>
  <si>
    <t>Taxi from Airport to Venue - Oil Spill Conference</t>
  </si>
  <si>
    <t>Taxi IMO Assembly Wellington City to airport</t>
  </si>
  <si>
    <t>Engagement Suvey - Nelson Office Visit - airport to Nelson office</t>
  </si>
  <si>
    <t>Nelson</t>
  </si>
  <si>
    <t>Engagement Suvey - Nelson Office Visit - Nelson office to airport</t>
  </si>
  <si>
    <t>Engagement Suvey - Nelson Office Visit - Airfares</t>
  </si>
  <si>
    <t>Engagement Suvey - Christchuch Office Visit - Airfare</t>
  </si>
  <si>
    <t>Engagement Suvey - Christchuch Office Visit - Rental Car</t>
  </si>
  <si>
    <t>Rental Car</t>
  </si>
  <si>
    <t>Engagement Survey - Flights booked to Invercargill Office for 31 March 2020 (flight not undertaken due to Alert Level 4)</t>
  </si>
  <si>
    <t>Invercargill</t>
  </si>
  <si>
    <t>Engagement Survey - Flights booked to New Plymouth Office (Flight not undertaken due to COVID19 internal travel policy change)</t>
  </si>
  <si>
    <t>New Plymouth</t>
  </si>
  <si>
    <t>Engagement Survey - Flights booked to Tauranga Office (Flight not undertaken due to COVID19 internal travel policy change)</t>
  </si>
  <si>
    <t>Engagement Survey - Flights booked to Napier Office (Flight not undertaken due to COVID19 internal travel policy change)</t>
  </si>
  <si>
    <t>Napier</t>
  </si>
  <si>
    <t>Engagement Survey - Flights booked to Auckland Offices (Flight not undertaken due to COVID19 internal travel policy change)</t>
  </si>
  <si>
    <t>Computer Equipment - Travel Dock</t>
  </si>
  <si>
    <t>Computer Hardware</t>
  </si>
  <si>
    <t>Coffee Meeting - Post Port CE Meeting debrief with x2 meeting participants</t>
  </si>
  <si>
    <t>Lunch Meeting with PHMSC</t>
  </si>
  <si>
    <t>Institute of Directors Membership Subscription for 1 Feb 2020</t>
  </si>
  <si>
    <t>International Women's Day - ticket to event</t>
  </si>
  <si>
    <t>Professional Membership</t>
  </si>
  <si>
    <t>Attend event</t>
  </si>
  <si>
    <t>Meal</t>
  </si>
  <si>
    <t>Keith Manch spark charges july</t>
  </si>
  <si>
    <t>Keith Manch - Data for laptop July</t>
  </si>
  <si>
    <t>Keith Manch spark charges August</t>
  </si>
  <si>
    <t>Keith Manch - Data for laptop August</t>
  </si>
  <si>
    <t>Keith Manch spark charges September</t>
  </si>
  <si>
    <t>Keith Manch - Data for laptop September</t>
  </si>
  <si>
    <t>Keith Manch spark charges October</t>
  </si>
  <si>
    <t>Keith Manch - Data for laptop October</t>
  </si>
  <si>
    <t>Keith Manch spark charges November</t>
  </si>
  <si>
    <t>Keith Manch - Data for laptop November</t>
  </si>
  <si>
    <t>Keith Manch spark charges December</t>
  </si>
  <si>
    <t>Keith Manch - Data for laptop December</t>
  </si>
  <si>
    <t>Keith Manch spark charges January</t>
  </si>
  <si>
    <t>Keith Manch - Data for laptop January</t>
  </si>
  <si>
    <t>Keith Manch spark charges February</t>
  </si>
  <si>
    <t>Keith Manch - Data for laptop February</t>
  </si>
  <si>
    <t>Keith Manch spark charges March</t>
  </si>
  <si>
    <t>Keith Manch - Data for laptop March</t>
  </si>
  <si>
    <t>Keith Manch spark charges April</t>
  </si>
  <si>
    <t>Keith Manch - Data for laptop April</t>
  </si>
  <si>
    <t>Keith Manch spark charges May</t>
  </si>
  <si>
    <t>Keith Manch - Data for laptop May</t>
  </si>
  <si>
    <t>Keith Manch spark charge June</t>
  </si>
  <si>
    <t>Keith Manch - Data for laptop June</t>
  </si>
  <si>
    <t>Mobile Phone</t>
  </si>
  <si>
    <t>Data Cost</t>
  </si>
  <si>
    <t>Lunch for x4 staff and Professor Salmon</t>
  </si>
  <si>
    <t>Hosting Professor Salmon</t>
  </si>
  <si>
    <t>London</t>
  </si>
  <si>
    <t>IMO Conference - meal with delegates from the NZ High Commission London</t>
  </si>
  <si>
    <t>Dinner for x5 people</t>
  </si>
  <si>
    <t>Candy - cuberdons</t>
  </si>
  <si>
    <t>X2 pens</t>
  </si>
  <si>
    <t>Jewellery box with lucky scarab beads x3</t>
  </si>
  <si>
    <t>Book – Against all Odds</t>
  </si>
  <si>
    <t>Pottery jar</t>
  </si>
  <si>
    <t>Cheese knife set</t>
  </si>
  <si>
    <t>Christmas Event for School of Government Stakeholders</t>
  </si>
  <si>
    <t>Christmas event</t>
  </si>
  <si>
    <t>Invite – JacksonStone &amp; Partners 100% Kiwi Event</t>
  </si>
  <si>
    <t>Saunders Unsworth annual function</t>
  </si>
  <si>
    <t xml:space="preserve">Invited by Swire CN Co to STEVE CHAPMAN'S FAREWELL FUNCTION - </t>
  </si>
  <si>
    <t>Chilean Navy Training Ship "Esmeralda" will be visiting Wellington NZ as part of her 64th Training Cruise.</t>
  </si>
  <si>
    <t>Drink Coaster and Commandaria and Zivania wine x2 small bottles</t>
  </si>
  <si>
    <t>IMO Delegation gift  Belgium</t>
  </si>
  <si>
    <t>IMO Delegation gift  Turkey Minister of Transport</t>
  </si>
  <si>
    <t>IMO Delegation gift  Egypt</t>
  </si>
  <si>
    <t>IMO Delegation gift  Maritime Cyprus</t>
  </si>
  <si>
    <t>IMO Delegation gift</t>
  </si>
  <si>
    <t>IMO Delegation gift - Morocco</t>
  </si>
  <si>
    <t>IMO Delegation gift - Mexico</t>
  </si>
  <si>
    <t>VUW School of Government</t>
  </si>
  <si>
    <t>&lt;$50</t>
  </si>
  <si>
    <t>Dundas Street</t>
  </si>
  <si>
    <t>JacksonStrone</t>
  </si>
  <si>
    <t>Saunders Unsworth</t>
  </si>
  <si>
    <t>Swire CN Co</t>
  </si>
  <si>
    <t>Ambassador of Chile</t>
  </si>
  <si>
    <t>Approx $150</t>
  </si>
  <si>
    <t>IMO Conference - return airfares from Wellington to London</t>
  </si>
  <si>
    <t>IMO Conference - transport from Heathrow Airport to accommodation - 73 pound 60</t>
  </si>
  <si>
    <t>IMO Conference - staff meal</t>
  </si>
  <si>
    <t>IMO Conference - taxi accommodation to function venue</t>
  </si>
  <si>
    <t>IMO Conference - taxi function venue to accommodation</t>
  </si>
  <si>
    <t>IMO Conference - taxi conference venue to accommodation</t>
  </si>
  <si>
    <t>IMO Conference - staff meal x2</t>
  </si>
  <si>
    <t>IMO Conference - accommodation x6 nights</t>
  </si>
  <si>
    <t>Accommodation</t>
  </si>
  <si>
    <t>IMO Conference - taxi to conference venue</t>
  </si>
  <si>
    <t>IMO Conference - transport from accommodation to Heathrow Airport</t>
  </si>
  <si>
    <t>IMO Conference - taxi to NZ High Commission</t>
  </si>
  <si>
    <t>AMSA Board Meeting - Flights</t>
  </si>
  <si>
    <t>Canberra</t>
  </si>
  <si>
    <t>AMSA Board Meeting - taxi airport to AMSA Office</t>
  </si>
  <si>
    <t>AMSA Board Meeting - taxi hotel to World Maritime Day event</t>
  </si>
  <si>
    <t>AMSA Forum - taxi forum to hotel</t>
  </si>
  <si>
    <t>AMSA Forum - taxi hotel to airport</t>
  </si>
  <si>
    <t>AMSA Board Meeting, Staff Meal</t>
  </si>
  <si>
    <t>Torremolinos</t>
  </si>
  <si>
    <t>IMO Assembly Airfares to London return</t>
  </si>
  <si>
    <t>Taxi IMO Assembly Royal Institution to Hotel</t>
  </si>
  <si>
    <t>Staff Meals - IMO Assembly Manch +1</t>
  </si>
  <si>
    <t>Taxi IMO Assembly - USA Embassy to ROC Embassy</t>
  </si>
  <si>
    <t>Taxi IMO Assembly - Taxi from Canada House to IMO</t>
  </si>
  <si>
    <t>Taxi IMO Assembly - Taxi from Cyprus Function to Hotel</t>
  </si>
  <si>
    <t>Taxi IMO Assembly - Taxi from Singapore Function to Canada House</t>
  </si>
  <si>
    <t>Staff Meals - IMO Assembly Manch +2</t>
  </si>
  <si>
    <t>Taxi - IMO Assembly UK Reception to hotel</t>
  </si>
  <si>
    <t xml:space="preserve">Taxi - Salvage and Wreck Conference - venue to hotel </t>
  </si>
  <si>
    <t>Visit to US Coast Guard Airfares</t>
  </si>
  <si>
    <t>Washington</t>
  </si>
  <si>
    <t xml:space="preserve">Visit to US Coast Guard Taxi Airport to Accommodation </t>
  </si>
  <si>
    <t>Visit to US Coast Guard Taxi Accommodation x6 nights</t>
  </si>
  <si>
    <t>US Coast Guard Visit - Staff Meal x2</t>
  </si>
  <si>
    <t>PIA Conference - airport parking</t>
  </si>
  <si>
    <t>Cruise Assocaition Conference - airport parking</t>
  </si>
  <si>
    <t>MTA Conference - airport parking</t>
  </si>
  <si>
    <t>AMSA Board Meeting - Taxi Office to Airport</t>
  </si>
  <si>
    <t>Maritime NZ Authority Meeting, WMD Event - car parking</t>
  </si>
  <si>
    <t>Manch Ministerial Conference Torremolinos Taxi city to Airport</t>
  </si>
  <si>
    <t>Taxi - US Coast Guard visit - Airport to home</t>
  </si>
  <si>
    <t>Engagement Suvey - Nelson Office Visit - airport parking</t>
  </si>
  <si>
    <t>Engagement Suvey - Christchuch Office Visit - airport parking</t>
  </si>
  <si>
    <t>N/A</t>
  </si>
  <si>
    <t>US Coast Guard Visit - Uber x2 passengers</t>
  </si>
  <si>
    <t>US Coast Guard Visit - Rental Car x2 passengers</t>
  </si>
  <si>
    <t>ANZSBEG Conference and Safer Boating Forum- Airfares</t>
  </si>
  <si>
    <t>Airport Parking - to attend Oil Spill Conference</t>
  </si>
  <si>
    <t>MTA Conference Flights</t>
  </si>
  <si>
    <t>MTA Conference Rental Car</t>
  </si>
  <si>
    <t>MTA Conference Accommodation x1 night</t>
  </si>
  <si>
    <t>Authority Meeting and World Maritime Day Event - Airfare</t>
  </si>
  <si>
    <t>Ministerial Conference Torremolinos Taxi Airport to Hotel</t>
  </si>
  <si>
    <t xml:space="preserve"> Ministerial Conference Torremolinos Lunch for x3 staff and x1 Panel member</t>
  </si>
  <si>
    <t>Ministerial Conference Torremolinos Flights</t>
  </si>
  <si>
    <t>Ministerial Conference Torremolinos Accommodation x4 night</t>
  </si>
  <si>
    <t>IMO Assembly - Accommodation x18 nights</t>
  </si>
  <si>
    <t>ANZSBEG Conference and Safer Boating Forum- Accommodation x1 night</t>
  </si>
  <si>
    <t xml:space="preserve">AMSA Board Meeting, WMD Event, AMSA Forum Accommodation x 4 nights and meals </t>
  </si>
  <si>
    <t>Board Chair</t>
  </si>
  <si>
    <t>Taxi Attend IMaREST Film Premier Hotel to Event</t>
  </si>
  <si>
    <t>Taxi IMO Assembly - Taxi from Belgrave Square (Chilean &amp; Argentinian Embassies) to hotel</t>
  </si>
  <si>
    <t>Distributed to MNZ staff through the end of year Christmas raffle (no cost tickets)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</si>
</sst>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64" formatCode="&quot;$&quot;#,##0.00_);[Red]\(&quot;$&quot;#,##0.00\)"/>
    <numFmt numFmtId="165" formatCode="_(&quot;$&quot;* #,##0.00_);_(&quot;$&quot;* \(#,##0.00\);_(&quot;$&quot;* &quot;-&quot;??_);_(@_)"/>
    <numFmt numFmtId="166" formatCode="&quot;$&quot;#,##0.00"/>
    <numFmt numFmtId="167" formatCode="[$-1409]d\ mmmm\ yyyy;@"/>
    <numFmt numFmtId="168" formatCode="[$-409]d\-mmm\-yy;@"/>
    <numFmt numFmtId="169" formatCode="mm/dd/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1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5">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indexed="64"/>
      </right>
      <top style="thin">
        <color indexed="64"/>
      </top>
      <bottom style="thin">
        <color indexed="64"/>
      </bottom>
      <diagonal/>
    </border>
  </borders>
  <cellStyleXfs count="2">
    <xf numFmtId="0" fontId="0" fillId="0" borderId="0"/>
    <xf numFmtId="165" fontId="19" fillId="0" borderId="0" applyFont="0" applyFill="0" applyBorder="0" applyAlignment="0" applyProtection="0"/>
  </cellStyleXfs>
  <cellXfs count="18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7" fontId="11" fillId="9" borderId="7" xfId="0" applyNumberFormat="1" applyFont="1" applyFill="1" applyBorder="1" applyAlignment="1" applyProtection="1">
      <alignment vertical="center"/>
      <protection locked="0"/>
    </xf>
    <xf numFmtId="168" fontId="0" fillId="10" borderId="0" xfId="0" applyNumberFormat="1" applyFill="1" applyBorder="1" applyAlignment="1" applyProtection="1">
      <alignment horizontal="left"/>
      <protection locked="0"/>
    </xf>
    <xf numFmtId="165" fontId="0" fillId="10" borderId="0" xfId="1" applyFont="1" applyFill="1" applyBorder="1" applyProtection="1">
      <protection locked="0"/>
    </xf>
    <xf numFmtId="0" fontId="11" fillId="10" borderId="0" xfId="0" applyFont="1" applyFill="1" applyBorder="1" applyProtection="1">
      <protection locked="0"/>
    </xf>
    <xf numFmtId="0" fontId="0" fillId="10" borderId="0" xfId="0" applyFill="1" applyBorder="1" applyProtection="1">
      <protection locked="0"/>
    </xf>
    <xf numFmtId="165" fontId="11" fillId="10" borderId="0" xfId="1" applyFont="1" applyFill="1" applyBorder="1" applyProtection="1">
      <protection locked="0"/>
    </xf>
    <xf numFmtId="0" fontId="11" fillId="10" borderId="0" xfId="0" applyFont="1" applyFill="1" applyBorder="1" applyAlignment="1" applyProtection="1">
      <alignment horizontal="left"/>
      <protection locked="0"/>
    </xf>
    <xf numFmtId="165" fontId="29" fillId="10" borderId="0" xfId="1" applyFont="1" applyFill="1" applyBorder="1" applyProtection="1">
      <protection locked="0"/>
    </xf>
    <xf numFmtId="0" fontId="0" fillId="10" borderId="0" xfId="0" applyFill="1" applyProtection="1">
      <protection locked="0"/>
    </xf>
    <xf numFmtId="167" fontId="11" fillId="10" borderId="2" xfId="0" applyNumberFormat="1" applyFont="1" applyFill="1" applyBorder="1" applyAlignment="1" applyProtection="1">
      <alignment vertical="center" wrapText="1"/>
      <protection locked="0"/>
    </xf>
    <xf numFmtId="0" fontId="0" fillId="10" borderId="0" xfId="0" applyFill="1" applyBorder="1" applyAlignment="1" applyProtection="1">
      <alignment vertical="center" wrapText="1"/>
      <protection locked="0"/>
    </xf>
    <xf numFmtId="0" fontId="0" fillId="10" borderId="0" xfId="0" applyFont="1" applyFill="1" applyBorder="1" applyAlignment="1" applyProtection="1">
      <alignment vertical="center" wrapText="1"/>
      <protection locked="0"/>
    </xf>
    <xf numFmtId="4" fontId="0" fillId="10" borderId="0" xfId="0" applyNumberFormat="1" applyFill="1" applyBorder="1" applyAlignment="1" applyProtection="1">
      <alignment vertical="center" wrapText="1"/>
      <protection locked="0"/>
    </xf>
    <xf numFmtId="4" fontId="11" fillId="10" borderId="0" xfId="0" applyNumberFormat="1" applyFont="1" applyFill="1" applyBorder="1" applyAlignment="1" applyProtection="1">
      <alignment vertical="center" wrapText="1"/>
      <protection locked="0"/>
    </xf>
    <xf numFmtId="0" fontId="19" fillId="10" borderId="0" xfId="0" applyFont="1" applyFill="1" applyBorder="1" applyAlignment="1" applyProtection="1">
      <alignment vertical="center" wrapText="1"/>
      <protection locked="0"/>
    </xf>
    <xf numFmtId="6" fontId="19" fillId="10" borderId="0" xfId="0" applyNumberFormat="1" applyFont="1" applyFill="1" applyBorder="1" applyAlignment="1" applyProtection="1">
      <alignment vertical="center" wrapText="1"/>
      <protection locked="0"/>
    </xf>
    <xf numFmtId="167" fontId="11" fillId="3" borderId="11" xfId="0" applyNumberFormat="1" applyFont="1" applyFill="1" applyBorder="1" applyAlignment="1" applyProtection="1">
      <alignment vertical="center"/>
      <protection locked="0"/>
    </xf>
    <xf numFmtId="164" fontId="11" fillId="3" borderId="12" xfId="0" applyNumberFormat="1" applyFont="1" applyFill="1" applyBorder="1" applyAlignment="1" applyProtection="1">
      <alignment vertical="center" wrapText="1"/>
      <protection locked="0"/>
    </xf>
    <xf numFmtId="0" fontId="11" fillId="3" borderId="12" xfId="0" applyFont="1" applyFill="1" applyBorder="1" applyAlignment="1" applyProtection="1">
      <alignment vertical="center" wrapText="1"/>
      <protection locked="0"/>
    </xf>
    <xf numFmtId="0" fontId="11" fillId="3" borderId="13" xfId="0" applyFont="1" applyFill="1" applyBorder="1" applyAlignment="1" applyProtection="1">
      <alignment vertical="center" wrapText="1"/>
      <protection locked="0"/>
    </xf>
    <xf numFmtId="169" fontId="19" fillId="10" borderId="0" xfId="0" applyNumberFormat="1" applyFont="1" applyFill="1" applyBorder="1" applyAlignment="1" applyProtection="1">
      <alignment vertical="center" wrapText="1"/>
      <protection locked="0"/>
    </xf>
    <xf numFmtId="0" fontId="0" fillId="10" borderId="0" xfId="0" applyFont="1" applyFill="1" applyBorder="1" applyProtection="1">
      <protection locked="0"/>
    </xf>
    <xf numFmtId="0" fontId="0" fillId="9" borderId="8" xfId="0" applyFont="1" applyFill="1" applyBorder="1" applyAlignment="1" applyProtection="1">
      <alignment vertical="center" wrapText="1"/>
      <protection locked="0"/>
    </xf>
    <xf numFmtId="0" fontId="0" fillId="9" borderId="9" xfId="0" applyFont="1" applyFill="1" applyBorder="1" applyAlignment="1" applyProtection="1">
      <alignment vertical="center" wrapText="1"/>
      <protection locked="0"/>
    </xf>
    <xf numFmtId="4" fontId="0" fillId="10" borderId="0" xfId="1" applyNumberFormat="1" applyFont="1" applyFill="1" applyBorder="1" applyProtection="1">
      <protection locked="0"/>
    </xf>
    <xf numFmtId="0" fontId="0" fillId="10" borderId="0" xfId="0" applyFill="1" applyAlignment="1" applyProtection="1">
      <alignment wrapText="1"/>
      <protection locked="0"/>
    </xf>
    <xf numFmtId="0" fontId="11" fillId="10" borderId="14" xfId="0" applyFont="1" applyFill="1" applyBorder="1" applyProtection="1">
      <protection locked="0"/>
    </xf>
    <xf numFmtId="165" fontId="11" fillId="10" borderId="10" xfId="1" applyFont="1" applyFill="1" applyBorder="1" applyProtection="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re.hammond/Downloads/202006-ce-expense-disclosure-jan20-jun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nd sign-off"/>
      <sheetName val="Travel"/>
      <sheetName val="Hospitality"/>
      <sheetName val="All other expenses"/>
    </sheetNames>
    <sheetDataSet>
      <sheetData sheetId="0">
        <row r="2">
          <cell r="B2" t="str">
            <v>Maritime New Zealand</v>
          </cell>
        </row>
        <row r="3">
          <cell r="B3" t="str">
            <v>Keith Manch</v>
          </cell>
        </row>
        <row r="4">
          <cell r="B4">
            <v>43647</v>
          </cell>
        </row>
        <row r="5">
          <cell r="B5">
            <v>44012</v>
          </cell>
        </row>
        <row r="45">
          <cell r="A45" t="str">
            <v>Accepted</v>
          </cell>
        </row>
        <row r="46">
          <cell r="A46" t="str">
            <v>Declined</v>
          </cell>
        </row>
        <row r="48">
          <cell r="A48" t="str">
            <v>Check - there are no hidden rows with data</v>
          </cell>
        </row>
        <row r="49">
          <cell r="A49" t="str">
            <v>Error - this total includes data from 'hidden' rows</v>
          </cell>
        </row>
        <row r="50">
          <cell r="A50" t="str">
            <v>Check - each entry provides sufficient information</v>
          </cell>
        </row>
        <row r="52">
          <cell r="A52" t="str">
            <v>Not all lines have an entry for "Description", "Was the gift accepted?" and "Estimated value in NZ$"</v>
          </cell>
        </row>
        <row r="54">
          <cell r="F54" t="b">
            <v>0</v>
          </cell>
        </row>
        <row r="60">
          <cell r="F60" t="b">
            <v>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F17" sqref="F17"/>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69" t="s">
        <v>2</v>
      </c>
      <c r="B1" s="169"/>
      <c r="C1" s="169"/>
      <c r="D1" s="169"/>
      <c r="E1" s="169"/>
      <c r="F1" s="169"/>
      <c r="G1" s="46"/>
      <c r="H1" s="46"/>
      <c r="I1" s="46"/>
      <c r="J1" s="46"/>
      <c r="K1" s="46"/>
    </row>
    <row r="2" spans="1:11" ht="21" customHeight="1" x14ac:dyDescent="0.25">
      <c r="A2" s="4" t="s">
        <v>3</v>
      </c>
      <c r="B2" s="170" t="s">
        <v>120</v>
      </c>
      <c r="C2" s="170"/>
      <c r="D2" s="170"/>
      <c r="E2" s="170"/>
      <c r="F2" s="170"/>
      <c r="G2" s="46"/>
      <c r="H2" s="46"/>
      <c r="I2" s="46"/>
      <c r="J2" s="46"/>
      <c r="K2" s="46"/>
    </row>
    <row r="3" spans="1:11" ht="21" customHeight="1" x14ac:dyDescent="0.25">
      <c r="A3" s="4" t="s">
        <v>4</v>
      </c>
      <c r="B3" s="170" t="s">
        <v>121</v>
      </c>
      <c r="C3" s="170"/>
      <c r="D3" s="170"/>
      <c r="E3" s="170"/>
      <c r="F3" s="170"/>
      <c r="G3" s="46"/>
      <c r="H3" s="46"/>
      <c r="I3" s="46"/>
      <c r="J3" s="46"/>
      <c r="K3" s="46"/>
    </row>
    <row r="4" spans="1:11" ht="21" customHeight="1" x14ac:dyDescent="0.25">
      <c r="A4" s="4" t="s">
        <v>5</v>
      </c>
      <c r="B4" s="171">
        <v>43647</v>
      </c>
      <c r="C4" s="171"/>
      <c r="D4" s="171"/>
      <c r="E4" s="171"/>
      <c r="F4" s="171"/>
      <c r="G4" s="46"/>
      <c r="H4" s="46"/>
      <c r="I4" s="46"/>
      <c r="J4" s="46"/>
      <c r="K4" s="46"/>
    </row>
    <row r="5" spans="1:11" ht="21" customHeight="1" x14ac:dyDescent="0.25">
      <c r="A5" s="4" t="s">
        <v>6</v>
      </c>
      <c r="B5" s="171">
        <v>44012</v>
      </c>
      <c r="C5" s="171"/>
      <c r="D5" s="171"/>
      <c r="E5" s="171"/>
      <c r="F5" s="171"/>
      <c r="G5" s="46"/>
      <c r="H5" s="46"/>
      <c r="I5" s="46"/>
      <c r="J5" s="46"/>
      <c r="K5" s="46"/>
    </row>
    <row r="6" spans="1:11" ht="21" customHeight="1" x14ac:dyDescent="0.25">
      <c r="A6" s="4" t="s">
        <v>7</v>
      </c>
      <c r="B6" s="168" t="s">
        <v>37</v>
      </c>
      <c r="C6" s="168"/>
      <c r="D6" s="168"/>
      <c r="E6" s="168"/>
      <c r="F6" s="168"/>
      <c r="G6" s="34"/>
      <c r="H6" s="46"/>
      <c r="I6" s="46"/>
      <c r="J6" s="46"/>
      <c r="K6" s="46"/>
    </row>
    <row r="7" spans="1:11" ht="21" customHeight="1" x14ac:dyDescent="0.25">
      <c r="A7" s="4" t="s">
        <v>8</v>
      </c>
      <c r="B7" s="167" t="s">
        <v>40</v>
      </c>
      <c r="C7" s="167"/>
      <c r="D7" s="167"/>
      <c r="E7" s="167"/>
      <c r="F7" s="167"/>
      <c r="G7" s="34"/>
      <c r="H7" s="46"/>
      <c r="I7" s="46"/>
      <c r="J7" s="46"/>
      <c r="K7" s="46"/>
    </row>
    <row r="8" spans="1:11" ht="21" customHeight="1" x14ac:dyDescent="0.25">
      <c r="A8" s="4" t="s">
        <v>10</v>
      </c>
      <c r="B8" s="167" t="s">
        <v>293</v>
      </c>
      <c r="C8" s="167"/>
      <c r="D8" s="167"/>
      <c r="E8" s="167"/>
      <c r="F8" s="167"/>
      <c r="G8" s="34"/>
      <c r="H8" s="46"/>
      <c r="I8" s="46"/>
      <c r="J8" s="46"/>
      <c r="K8" s="46"/>
    </row>
    <row r="9" spans="1:11" ht="66.75" customHeight="1" x14ac:dyDescent="0.25">
      <c r="A9" s="166" t="s">
        <v>11</v>
      </c>
      <c r="B9" s="166"/>
      <c r="C9" s="166"/>
      <c r="D9" s="166"/>
      <c r="E9" s="166"/>
      <c r="F9" s="166"/>
      <c r="G9" s="34"/>
      <c r="H9" s="46"/>
      <c r="I9" s="46"/>
      <c r="J9" s="46"/>
      <c r="K9" s="46"/>
    </row>
    <row r="10" spans="1:11" s="110" customFormat="1" ht="36" customHeight="1" x14ac:dyDescent="0.3">
      <c r="A10" s="104" t="s">
        <v>12</v>
      </c>
      <c r="B10" s="105" t="s">
        <v>13</v>
      </c>
      <c r="C10" s="105" t="s">
        <v>14</v>
      </c>
      <c r="D10" s="106"/>
      <c r="E10" s="107" t="s">
        <v>1</v>
      </c>
      <c r="F10" s="108" t="s">
        <v>15</v>
      </c>
      <c r="G10" s="109"/>
      <c r="H10" s="109"/>
      <c r="I10" s="109"/>
      <c r="J10" s="109"/>
      <c r="K10" s="109"/>
    </row>
    <row r="11" spans="1:11" ht="27.75" customHeight="1" x14ac:dyDescent="0.35">
      <c r="A11" s="10" t="s">
        <v>16</v>
      </c>
      <c r="B11" s="75">
        <f>B15+B16+B17</f>
        <v>59139.01</v>
      </c>
      <c r="C11" s="82" t="str">
        <f>IF(Travel!B6="",A34,Travel!B6)</f>
        <v>Figures exclude GST</v>
      </c>
      <c r="D11" s="8"/>
      <c r="E11" s="10" t="s">
        <v>17</v>
      </c>
      <c r="F11" s="56">
        <v>13</v>
      </c>
      <c r="G11" s="47"/>
      <c r="H11" s="47"/>
      <c r="I11" s="47"/>
      <c r="J11" s="47"/>
      <c r="K11" s="47"/>
    </row>
    <row r="12" spans="1:11" ht="27.75" customHeight="1" x14ac:dyDescent="0.35">
      <c r="A12" s="10" t="s">
        <v>0</v>
      </c>
      <c r="B12" s="75">
        <f>Hospitality!B15</f>
        <v>531.25</v>
      </c>
      <c r="C12" s="82" t="str">
        <f>IF(Hospitality!B6="",A34,Hospitality!B6)</f>
        <v>Figures exclude GST</v>
      </c>
      <c r="D12" s="8"/>
      <c r="E12" s="10" t="s">
        <v>18</v>
      </c>
      <c r="F12" s="56">
        <v>8</v>
      </c>
      <c r="G12" s="47"/>
      <c r="H12" s="47"/>
      <c r="I12" s="47"/>
      <c r="J12" s="47"/>
      <c r="K12" s="47"/>
    </row>
    <row r="13" spans="1:11" ht="27.75" customHeight="1" x14ac:dyDescent="0.25">
      <c r="A13" s="10" t="s">
        <v>19</v>
      </c>
      <c r="B13" s="75">
        <f>'All other expenses'!B42</f>
        <v>1783.6000000000001</v>
      </c>
      <c r="C13" s="82" t="str">
        <f>IF('All other expenses'!B6="",A34,'All other expenses'!B6)</f>
        <v>Figures exclude GST</v>
      </c>
      <c r="D13" s="8"/>
      <c r="E13" s="10" t="s">
        <v>20</v>
      </c>
      <c r="F13" s="56">
        <v>5</v>
      </c>
      <c r="G13" s="46"/>
      <c r="H13" s="46"/>
      <c r="I13" s="46"/>
      <c r="J13" s="46"/>
      <c r="K13" s="46"/>
    </row>
    <row r="14" spans="1:11" ht="12.75" customHeight="1" x14ac:dyDescent="0.25">
      <c r="A14" s="9"/>
      <c r="B14" s="76"/>
      <c r="C14" s="83"/>
      <c r="D14" s="57"/>
      <c r="E14" s="8"/>
      <c r="F14" s="58"/>
      <c r="G14" s="26"/>
      <c r="H14" s="26"/>
      <c r="I14" s="26"/>
      <c r="J14" s="26"/>
      <c r="K14" s="26"/>
    </row>
    <row r="15" spans="1:11" ht="27.75" customHeight="1" x14ac:dyDescent="0.25">
      <c r="A15" s="11" t="s">
        <v>21</v>
      </c>
      <c r="B15" s="77">
        <f>Travel!B66</f>
        <v>52634.680000000008</v>
      </c>
      <c r="C15" s="84" t="str">
        <f>C11</f>
        <v>Figures exclude GST</v>
      </c>
      <c r="D15" s="8"/>
      <c r="E15" s="8"/>
      <c r="F15" s="58"/>
      <c r="G15" s="46"/>
      <c r="H15" s="46"/>
      <c r="I15" s="46"/>
      <c r="J15" s="46"/>
      <c r="K15" s="46"/>
    </row>
    <row r="16" spans="1:11" ht="27.75" customHeight="1" x14ac:dyDescent="0.25">
      <c r="A16" s="11" t="s">
        <v>22</v>
      </c>
      <c r="B16" s="77">
        <f>Travel!B116</f>
        <v>6474.7299999999987</v>
      </c>
      <c r="C16" s="84" t="str">
        <f>C11</f>
        <v>Figures exclude GST</v>
      </c>
      <c r="D16" s="59"/>
      <c r="E16" s="8"/>
      <c r="F16" s="60"/>
      <c r="G16" s="46"/>
      <c r="H16" s="46"/>
      <c r="I16" s="46"/>
      <c r="J16" s="46"/>
      <c r="K16" s="46"/>
    </row>
    <row r="17" spans="1:11" ht="27.75" customHeight="1" x14ac:dyDescent="0.25">
      <c r="A17" s="11" t="s">
        <v>23</v>
      </c>
      <c r="B17" s="77">
        <f>Travel!B128</f>
        <v>29.6</v>
      </c>
      <c r="C17" s="8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24</v>
      </c>
      <c r="B19" s="25"/>
      <c r="C19" s="26"/>
      <c r="D19" s="27"/>
      <c r="E19" s="27"/>
      <c r="F19" s="27"/>
      <c r="G19" s="27"/>
      <c r="H19" s="27"/>
      <c r="I19" s="27"/>
      <c r="J19" s="27"/>
      <c r="K19" s="27"/>
    </row>
    <row r="20" spans="1:11" x14ac:dyDescent="0.25">
      <c r="A20" s="23" t="s">
        <v>25</v>
      </c>
      <c r="B20" s="53"/>
      <c r="C20" s="53"/>
      <c r="D20" s="26"/>
      <c r="E20" s="26"/>
      <c r="F20" s="26"/>
      <c r="G20" s="27"/>
      <c r="H20" s="27"/>
      <c r="I20" s="27"/>
      <c r="J20" s="27"/>
      <c r="K20" s="27"/>
    </row>
    <row r="21" spans="1:11" ht="12.65" customHeight="1" x14ac:dyDescent="0.25">
      <c r="A21" s="23" t="s">
        <v>26</v>
      </c>
      <c r="B21" s="53"/>
      <c r="C21" s="53"/>
      <c r="D21" s="20"/>
      <c r="E21" s="27"/>
      <c r="F21" s="27"/>
      <c r="G21" s="27"/>
      <c r="H21" s="27"/>
      <c r="I21" s="27"/>
      <c r="J21" s="27"/>
      <c r="K21" s="27"/>
    </row>
    <row r="22" spans="1:11" ht="12.65" customHeight="1" x14ac:dyDescent="0.25">
      <c r="A22" s="23" t="s">
        <v>27</v>
      </c>
      <c r="B22" s="53"/>
      <c r="C22" s="53"/>
      <c r="D22" s="20"/>
      <c r="E22" s="27"/>
      <c r="F22" s="27"/>
      <c r="G22" s="27"/>
      <c r="H22" s="27"/>
      <c r="I22" s="27"/>
      <c r="J22" s="27"/>
      <c r="K22" s="27"/>
    </row>
    <row r="23" spans="1:11" ht="12.65" customHeight="1" x14ac:dyDescent="0.25">
      <c r="A23" s="23" t="s">
        <v>28</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29</v>
      </c>
      <c r="B25" s="15"/>
      <c r="C25" s="15"/>
      <c r="D25" s="15"/>
      <c r="E25" s="15"/>
      <c r="F25" s="15"/>
      <c r="G25" s="46"/>
      <c r="H25" s="46"/>
      <c r="I25" s="46"/>
      <c r="J25" s="46"/>
      <c r="K25" s="46"/>
    </row>
    <row r="26" spans="1:11" ht="12.75" hidden="1" customHeight="1" x14ac:dyDescent="0.25">
      <c r="A26" s="13" t="s">
        <v>30</v>
      </c>
      <c r="B26" s="6"/>
      <c r="C26" s="6"/>
      <c r="D26" s="13"/>
      <c r="E26" s="13"/>
      <c r="F26" s="13"/>
      <c r="G26" s="46"/>
      <c r="H26" s="46"/>
      <c r="I26" s="46"/>
      <c r="J26" s="46"/>
      <c r="K26" s="46"/>
    </row>
    <row r="27" spans="1:11" hidden="1" x14ac:dyDescent="0.25">
      <c r="A27" s="12" t="s">
        <v>31</v>
      </c>
      <c r="B27" s="12"/>
      <c r="C27" s="12"/>
      <c r="D27" s="12"/>
      <c r="E27" s="12"/>
      <c r="F27" s="12"/>
      <c r="G27" s="46"/>
      <c r="H27" s="46"/>
      <c r="I27" s="46"/>
      <c r="J27" s="46"/>
      <c r="K27" s="46"/>
    </row>
    <row r="28" spans="1:11" hidden="1" x14ac:dyDescent="0.25">
      <c r="A28" s="12" t="s">
        <v>32</v>
      </c>
      <c r="B28" s="12"/>
      <c r="C28" s="12"/>
      <c r="D28" s="12"/>
      <c r="E28" s="12"/>
      <c r="F28" s="12"/>
      <c r="G28" s="46"/>
      <c r="H28" s="46"/>
      <c r="I28" s="46"/>
      <c r="J28" s="46"/>
      <c r="K28" s="46"/>
    </row>
    <row r="29" spans="1:11" hidden="1" x14ac:dyDescent="0.25">
      <c r="A29" s="13" t="s">
        <v>33</v>
      </c>
      <c r="B29" s="13"/>
      <c r="C29" s="13"/>
      <c r="D29" s="13"/>
      <c r="E29" s="13"/>
      <c r="F29" s="13"/>
      <c r="G29" s="46"/>
      <c r="H29" s="46"/>
      <c r="I29" s="46"/>
      <c r="J29" s="46"/>
      <c r="K29" s="46"/>
    </row>
    <row r="30" spans="1:11" hidden="1" x14ac:dyDescent="0.25">
      <c r="A30" s="13" t="s">
        <v>34</v>
      </c>
      <c r="B30" s="13"/>
      <c r="C30" s="13"/>
      <c r="D30" s="13"/>
      <c r="E30" s="13"/>
      <c r="F30" s="13"/>
      <c r="G30" s="46"/>
      <c r="H30" s="46"/>
      <c r="I30" s="46"/>
      <c r="J30" s="46"/>
      <c r="K30" s="46"/>
    </row>
    <row r="31" spans="1:11" hidden="1" x14ac:dyDescent="0.25">
      <c r="A31" s="12" t="s">
        <v>35</v>
      </c>
      <c r="B31" s="12"/>
      <c r="C31" s="12"/>
      <c r="D31" s="12"/>
      <c r="E31" s="12"/>
      <c r="F31" s="12"/>
      <c r="G31" s="46"/>
      <c r="H31" s="46"/>
      <c r="I31" s="46"/>
      <c r="J31" s="46"/>
      <c r="K31" s="46"/>
    </row>
    <row r="32" spans="1:11" hidden="1" x14ac:dyDescent="0.25">
      <c r="A32" s="12" t="s">
        <v>36</v>
      </c>
      <c r="B32" s="12"/>
      <c r="C32" s="12"/>
      <c r="D32" s="12"/>
      <c r="E32" s="12"/>
      <c r="F32" s="12"/>
      <c r="G32" s="46"/>
      <c r="H32" s="46"/>
      <c r="I32" s="46"/>
      <c r="J32" s="46"/>
      <c r="K32" s="46"/>
    </row>
    <row r="33" spans="1:11" hidden="1" x14ac:dyDescent="0.25">
      <c r="A33" s="12" t="s">
        <v>37</v>
      </c>
      <c r="B33" s="12"/>
      <c r="C33" s="12"/>
      <c r="D33" s="12"/>
      <c r="E33" s="12"/>
      <c r="F33" s="12"/>
      <c r="G33" s="46"/>
      <c r="H33" s="46"/>
      <c r="I33" s="46"/>
      <c r="J33" s="46"/>
      <c r="K33" s="46"/>
    </row>
    <row r="34" spans="1:11" hidden="1" x14ac:dyDescent="0.25">
      <c r="A34" s="13" t="s">
        <v>38</v>
      </c>
      <c r="B34" s="13"/>
      <c r="C34" s="13"/>
      <c r="D34" s="13"/>
      <c r="E34" s="13"/>
      <c r="F34" s="13"/>
      <c r="G34" s="46"/>
      <c r="H34" s="46"/>
      <c r="I34" s="46"/>
      <c r="J34" s="46"/>
      <c r="K34" s="46"/>
    </row>
    <row r="35" spans="1:11" hidden="1" x14ac:dyDescent="0.25">
      <c r="A35" s="13" t="s">
        <v>39</v>
      </c>
      <c r="B35" s="13"/>
      <c r="C35" s="13"/>
      <c r="D35" s="13"/>
      <c r="E35" s="13"/>
      <c r="F35" s="13"/>
      <c r="G35" s="46"/>
      <c r="H35" s="46"/>
      <c r="I35" s="46"/>
      <c r="J35" s="46"/>
      <c r="K35" s="46"/>
    </row>
    <row r="36" spans="1:11" hidden="1" x14ac:dyDescent="0.25">
      <c r="A36" s="80" t="s">
        <v>9</v>
      </c>
      <c r="B36" s="79"/>
      <c r="C36" s="79"/>
      <c r="D36" s="79"/>
      <c r="E36" s="79"/>
      <c r="F36" s="79"/>
      <c r="G36" s="46"/>
      <c r="H36" s="46"/>
      <c r="I36" s="46"/>
      <c r="J36" s="46"/>
      <c r="K36" s="46"/>
    </row>
    <row r="37" spans="1:11" hidden="1" x14ac:dyDescent="0.25">
      <c r="A37" s="80" t="s">
        <v>40</v>
      </c>
      <c r="B37" s="79"/>
      <c r="C37" s="79"/>
      <c r="D37" s="79"/>
      <c r="E37" s="79"/>
      <c r="F37" s="79"/>
      <c r="G37" s="46"/>
      <c r="H37" s="46"/>
      <c r="I37" s="46"/>
      <c r="J37" s="46"/>
      <c r="K37" s="46"/>
    </row>
    <row r="38" spans="1:11" hidden="1" x14ac:dyDescent="0.25">
      <c r="A38" s="80" t="s">
        <v>119</v>
      </c>
      <c r="B38" s="79"/>
      <c r="C38" s="79"/>
      <c r="D38" s="79"/>
      <c r="E38" s="79"/>
      <c r="F38" s="79"/>
      <c r="G38" s="46"/>
      <c r="H38" s="46"/>
      <c r="I38" s="46"/>
      <c r="J38" s="46"/>
      <c r="K38" s="46"/>
    </row>
    <row r="39" spans="1:11" hidden="1" x14ac:dyDescent="0.25">
      <c r="A39" s="63" t="s">
        <v>41</v>
      </c>
      <c r="B39" s="5"/>
      <c r="C39" s="5"/>
      <c r="D39" s="5"/>
      <c r="E39" s="5"/>
      <c r="F39" s="5"/>
      <c r="G39" s="46"/>
      <c r="H39" s="46"/>
      <c r="I39" s="46"/>
      <c r="J39" s="46"/>
      <c r="K39" s="46"/>
    </row>
    <row r="40" spans="1:11" hidden="1" x14ac:dyDescent="0.25">
      <c r="A40" s="64" t="s">
        <v>42</v>
      </c>
      <c r="B40" s="5"/>
      <c r="C40" s="5"/>
      <c r="D40" s="5"/>
      <c r="E40" s="5"/>
      <c r="F40" s="5"/>
      <c r="G40" s="46"/>
      <c r="H40" s="46"/>
      <c r="I40" s="46"/>
      <c r="J40" s="46"/>
      <c r="K40" s="46"/>
    </row>
    <row r="41" spans="1:11" hidden="1" x14ac:dyDescent="0.25">
      <c r="A41" s="64" t="s">
        <v>43</v>
      </c>
      <c r="B41" s="5"/>
      <c r="C41" s="5"/>
      <c r="D41" s="5"/>
      <c r="E41" s="5"/>
      <c r="F41" s="5"/>
      <c r="G41" s="46"/>
      <c r="H41" s="46"/>
      <c r="I41" s="46"/>
      <c r="J41" s="46"/>
      <c r="K41" s="46"/>
    </row>
    <row r="42" spans="1:11" hidden="1" x14ac:dyDescent="0.25">
      <c r="A42" s="64" t="s">
        <v>44</v>
      </c>
      <c r="B42" s="5"/>
      <c r="C42" s="5"/>
      <c r="D42" s="5"/>
      <c r="E42" s="5"/>
      <c r="F42" s="5"/>
      <c r="G42" s="46"/>
      <c r="H42" s="46"/>
      <c r="I42" s="46"/>
      <c r="J42" s="46"/>
      <c r="K42" s="46"/>
    </row>
    <row r="43" spans="1:11" hidden="1" x14ac:dyDescent="0.25">
      <c r="A43" s="64" t="s">
        <v>45</v>
      </c>
      <c r="B43" s="5"/>
      <c r="C43" s="5"/>
      <c r="D43" s="5"/>
      <c r="E43" s="5"/>
      <c r="F43" s="5"/>
      <c r="G43" s="46"/>
      <c r="H43" s="46"/>
      <c r="I43" s="46"/>
      <c r="J43" s="46"/>
      <c r="K43" s="46"/>
    </row>
    <row r="44" spans="1:11" hidden="1" x14ac:dyDescent="0.25">
      <c r="A44" s="64" t="s">
        <v>46</v>
      </c>
      <c r="B44" s="5"/>
      <c r="C44" s="5"/>
      <c r="D44" s="5"/>
      <c r="E44" s="5"/>
      <c r="F44" s="5"/>
      <c r="G44" s="46"/>
      <c r="H44" s="46"/>
      <c r="I44" s="46"/>
      <c r="J44" s="46"/>
      <c r="K44" s="46"/>
    </row>
    <row r="45" spans="1:11" hidden="1" x14ac:dyDescent="0.25">
      <c r="A45" s="81" t="s">
        <v>47</v>
      </c>
      <c r="B45" s="79"/>
      <c r="C45" s="79"/>
      <c r="D45" s="79"/>
      <c r="E45" s="79"/>
      <c r="F45" s="79"/>
      <c r="G45" s="46"/>
      <c r="H45" s="46"/>
      <c r="I45" s="46"/>
      <c r="J45" s="46"/>
      <c r="K45" s="46"/>
    </row>
    <row r="46" spans="1:11" hidden="1" x14ac:dyDescent="0.25">
      <c r="A46" s="79" t="s">
        <v>48</v>
      </c>
      <c r="B46" s="79"/>
      <c r="C46" s="79"/>
      <c r="D46" s="79"/>
      <c r="E46" s="79"/>
      <c r="F46" s="79"/>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98" t="s">
        <v>49</v>
      </c>
      <c r="B48" s="79"/>
      <c r="C48" s="79"/>
      <c r="D48" s="79"/>
      <c r="E48" s="79"/>
      <c r="F48" s="79"/>
      <c r="G48" s="46"/>
      <c r="H48" s="46"/>
      <c r="I48" s="46"/>
      <c r="J48" s="46"/>
      <c r="K48" s="46"/>
    </row>
    <row r="49" spans="1:11" ht="25" hidden="1" x14ac:dyDescent="0.25">
      <c r="A49" s="98" t="s">
        <v>50</v>
      </c>
      <c r="B49" s="79"/>
      <c r="C49" s="79"/>
      <c r="D49" s="79"/>
      <c r="E49" s="79"/>
      <c r="F49" s="79"/>
      <c r="G49" s="46"/>
      <c r="H49" s="46"/>
      <c r="I49" s="46"/>
      <c r="J49" s="46"/>
      <c r="K49" s="46"/>
    </row>
    <row r="50" spans="1:11" ht="25" hidden="1" x14ac:dyDescent="0.25">
      <c r="A50" s="99" t="s">
        <v>51</v>
      </c>
      <c r="B50" s="5"/>
      <c r="C50" s="5"/>
      <c r="D50" s="5"/>
      <c r="E50" s="5"/>
      <c r="F50" s="5"/>
      <c r="G50" s="46"/>
      <c r="H50" s="46"/>
      <c r="I50" s="46"/>
      <c r="J50" s="46"/>
      <c r="K50" s="46"/>
    </row>
    <row r="51" spans="1:11" ht="25" hidden="1" x14ac:dyDescent="0.25">
      <c r="A51" s="99" t="s">
        <v>52</v>
      </c>
      <c r="B51" s="5"/>
      <c r="C51" s="5"/>
      <c r="D51" s="5"/>
      <c r="E51" s="5"/>
      <c r="F51" s="5"/>
      <c r="G51" s="46"/>
      <c r="H51" s="46"/>
      <c r="I51" s="46"/>
      <c r="J51" s="46"/>
      <c r="K51" s="46"/>
    </row>
    <row r="52" spans="1:11" ht="37.5" hidden="1" x14ac:dyDescent="0.3">
      <c r="A52" s="99" t="s">
        <v>53</v>
      </c>
      <c r="B52" s="89"/>
      <c r="C52" s="89"/>
      <c r="D52" s="97"/>
      <c r="E52" s="66"/>
      <c r="F52" s="66"/>
      <c r="G52" s="46"/>
      <c r="H52" s="46"/>
      <c r="I52" s="46"/>
      <c r="J52" s="46"/>
      <c r="K52" s="46"/>
    </row>
    <row r="53" spans="1:11" ht="13" hidden="1" x14ac:dyDescent="0.3">
      <c r="A53" s="94" t="s">
        <v>54</v>
      </c>
      <c r="B53" s="95"/>
      <c r="C53" s="95"/>
      <c r="D53" s="88"/>
      <c r="E53" s="67"/>
      <c r="F53" s="67" t="b">
        <v>1</v>
      </c>
      <c r="G53" s="46"/>
      <c r="H53" s="46"/>
      <c r="I53" s="46"/>
      <c r="J53" s="46"/>
      <c r="K53" s="46"/>
    </row>
    <row r="54" spans="1:11" ht="13" hidden="1" x14ac:dyDescent="0.3">
      <c r="A54" s="96" t="s">
        <v>55</v>
      </c>
      <c r="B54" s="94"/>
      <c r="C54" s="94"/>
      <c r="D54" s="94"/>
      <c r="E54" s="67"/>
      <c r="F54" s="67" t="b">
        <v>0</v>
      </c>
      <c r="G54" s="46"/>
      <c r="H54" s="46"/>
      <c r="I54" s="46"/>
      <c r="J54" s="46"/>
      <c r="K54" s="46"/>
    </row>
    <row r="55" spans="1:11" ht="13" hidden="1" x14ac:dyDescent="0.25">
      <c r="A55" s="100"/>
      <c r="B55" s="90">
        <f>COUNT(Travel!B12:B65)</f>
        <v>52</v>
      </c>
      <c r="C55" s="90"/>
      <c r="D55" s="90">
        <f>COUNTIF(Travel!D12:D65,"*")</f>
        <v>52</v>
      </c>
      <c r="E55" s="91"/>
      <c r="F55" s="91" t="b">
        <f>MIN(B55,D55)=MAX(B55,D55)</f>
        <v>1</v>
      </c>
      <c r="G55" s="46"/>
      <c r="H55" s="46"/>
      <c r="I55" s="46"/>
      <c r="J55" s="46"/>
      <c r="K55" s="46"/>
    </row>
    <row r="56" spans="1:11" ht="13" hidden="1" x14ac:dyDescent="0.25">
      <c r="A56" s="100" t="s">
        <v>56</v>
      </c>
      <c r="B56" s="90">
        <f>COUNT(Travel!B71:B115)</f>
        <v>43</v>
      </c>
      <c r="C56" s="90"/>
      <c r="D56" s="90">
        <f>COUNTIF(Travel!D71:D115,"*")</f>
        <v>43</v>
      </c>
      <c r="E56" s="91"/>
      <c r="F56" s="91" t="b">
        <f>MIN(B56,D56)=MAX(B56,D56)</f>
        <v>1</v>
      </c>
    </row>
    <row r="57" spans="1:11" ht="13" hidden="1" x14ac:dyDescent="0.3">
      <c r="A57" s="101"/>
      <c r="B57" s="90">
        <f>COUNT(Travel!B123:B127)</f>
        <v>2</v>
      </c>
      <c r="C57" s="90"/>
      <c r="D57" s="90">
        <f>COUNTIF(Travel!D123:D127,"*")</f>
        <v>2</v>
      </c>
      <c r="E57" s="91"/>
      <c r="F57" s="91" t="b">
        <f>MIN(B57,D57)=MAX(B57,D57)</f>
        <v>1</v>
      </c>
    </row>
    <row r="58" spans="1:11" ht="13" hidden="1" x14ac:dyDescent="0.3">
      <c r="A58" s="102" t="s">
        <v>57</v>
      </c>
      <c r="B58" s="92">
        <f>COUNT(Hospitality!B11:B14)</f>
        <v>2</v>
      </c>
      <c r="C58" s="92"/>
      <c r="D58" s="92">
        <f>COUNTIF(Hospitality!D11:D14,"*")</f>
        <v>2</v>
      </c>
      <c r="E58" s="93"/>
      <c r="F58" s="93" t="b">
        <f>MIN(B58,D58)=MAX(B58,D58)</f>
        <v>1</v>
      </c>
    </row>
    <row r="59" spans="1:11" ht="13" hidden="1" x14ac:dyDescent="0.3">
      <c r="A59" s="103" t="s">
        <v>58</v>
      </c>
      <c r="B59" s="91">
        <f>COUNT('All other expenses'!B11:B41)</f>
        <v>29</v>
      </c>
      <c r="C59" s="91"/>
      <c r="D59" s="91">
        <f>COUNTIF('All other expenses'!D11:D41,"*")</f>
        <v>29</v>
      </c>
      <c r="E59" s="91"/>
      <c r="F59" s="91" t="b">
        <f>MIN(B59,D59)=MAX(B59,D59)</f>
        <v>1</v>
      </c>
    </row>
    <row r="60" spans="1:11" ht="13" hidden="1" x14ac:dyDescent="0.3">
      <c r="A60" s="102" t="s">
        <v>59</v>
      </c>
      <c r="B60" s="92" t="e">
        <f>COUNTIF(#REF!,"*")</f>
        <v>#REF!</v>
      </c>
      <c r="C60" s="92" t="e">
        <f>COUNTIF(#REF!,"*")</f>
        <v>#REF!</v>
      </c>
      <c r="D60" s="92"/>
      <c r="E60" s="92">
        <f>COUNTA(#REF!)</f>
        <v>1</v>
      </c>
      <c r="F60" s="93" t="e">
        <f>MIN(B60,C60,E60)=MAX(B60,C60,E60)</f>
        <v>#REF!</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91"/>
  <sheetViews>
    <sheetView topLeftCell="A9" zoomScaleNormal="100" workbookViewId="0">
      <selection activeCell="C45" sqref="C45"/>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69" t="s">
        <v>60</v>
      </c>
      <c r="B1" s="169"/>
      <c r="C1" s="169"/>
      <c r="D1" s="169"/>
      <c r="E1" s="169"/>
      <c r="F1" s="46"/>
    </row>
    <row r="2" spans="1:6" ht="21" customHeight="1" x14ac:dyDescent="0.25">
      <c r="A2" s="4" t="s">
        <v>3</v>
      </c>
      <c r="B2" s="172" t="str">
        <f>'Summary and sign-off'!B2:F2</f>
        <v>Maritime New Zealand</v>
      </c>
      <c r="C2" s="172"/>
      <c r="D2" s="172"/>
      <c r="E2" s="172"/>
      <c r="F2" s="46"/>
    </row>
    <row r="3" spans="1:6" ht="21" customHeight="1" x14ac:dyDescent="0.25">
      <c r="A3" s="4" t="s">
        <v>61</v>
      </c>
      <c r="B3" s="172" t="str">
        <f>'Summary and sign-off'!B3:F3</f>
        <v>Keith Manch</v>
      </c>
      <c r="C3" s="172"/>
      <c r="D3" s="172"/>
      <c r="E3" s="172"/>
      <c r="F3" s="46"/>
    </row>
    <row r="4" spans="1:6" ht="21" customHeight="1" x14ac:dyDescent="0.25">
      <c r="A4" s="4" t="s">
        <v>62</v>
      </c>
      <c r="B4" s="172">
        <f>'Summary and sign-off'!B4:F4</f>
        <v>43647</v>
      </c>
      <c r="C4" s="172"/>
      <c r="D4" s="172"/>
      <c r="E4" s="172"/>
      <c r="F4" s="46"/>
    </row>
    <row r="5" spans="1:6" ht="21" customHeight="1" x14ac:dyDescent="0.25">
      <c r="A5" s="4" t="s">
        <v>63</v>
      </c>
      <c r="B5" s="172">
        <f>'Summary and sign-off'!B5:F5</f>
        <v>44012</v>
      </c>
      <c r="C5" s="172"/>
      <c r="D5" s="172"/>
      <c r="E5" s="172"/>
      <c r="F5" s="46"/>
    </row>
    <row r="6" spans="1:6" ht="21" customHeight="1" x14ac:dyDescent="0.25">
      <c r="A6" s="4" t="s">
        <v>64</v>
      </c>
      <c r="B6" s="167" t="s">
        <v>32</v>
      </c>
      <c r="C6" s="167"/>
      <c r="D6" s="167"/>
      <c r="E6" s="167"/>
      <c r="F6" s="46"/>
    </row>
    <row r="7" spans="1:6" ht="21" customHeight="1" x14ac:dyDescent="0.25">
      <c r="A7" s="4" t="s">
        <v>7</v>
      </c>
      <c r="B7" s="167" t="s">
        <v>34</v>
      </c>
      <c r="C7" s="167"/>
      <c r="D7" s="167"/>
      <c r="E7" s="167"/>
      <c r="F7" s="46"/>
    </row>
    <row r="8" spans="1:6" ht="36" customHeight="1" x14ac:dyDescent="0.3">
      <c r="A8" s="175" t="s">
        <v>65</v>
      </c>
      <c r="B8" s="176"/>
      <c r="C8" s="176"/>
      <c r="D8" s="176"/>
      <c r="E8" s="176"/>
      <c r="F8" s="22"/>
    </row>
    <row r="9" spans="1:6" ht="36" customHeight="1" x14ac:dyDescent="0.3">
      <c r="A9" s="177" t="s">
        <v>66</v>
      </c>
      <c r="B9" s="178"/>
      <c r="C9" s="178"/>
      <c r="D9" s="178"/>
      <c r="E9" s="178"/>
      <c r="F9" s="22"/>
    </row>
    <row r="10" spans="1:6" ht="24.75" customHeight="1" x14ac:dyDescent="0.35">
      <c r="A10" s="174" t="s">
        <v>67</v>
      </c>
      <c r="B10" s="179"/>
      <c r="C10" s="174"/>
      <c r="D10" s="174"/>
      <c r="E10" s="174"/>
      <c r="F10" s="47"/>
    </row>
    <row r="11" spans="1:6" ht="27" customHeight="1" x14ac:dyDescent="0.25">
      <c r="A11" s="35" t="s">
        <v>68</v>
      </c>
      <c r="B11" s="35" t="s">
        <v>69</v>
      </c>
      <c r="C11" s="35" t="s">
        <v>70</v>
      </c>
      <c r="D11" s="35" t="s">
        <v>71</v>
      </c>
      <c r="E11" s="35" t="s">
        <v>72</v>
      </c>
      <c r="F11" s="48"/>
    </row>
    <row r="12" spans="1:6" s="68" customFormat="1" hidden="1" x14ac:dyDescent="0.25">
      <c r="A12" s="111"/>
      <c r="B12" s="112"/>
      <c r="C12" s="113"/>
      <c r="D12" s="113"/>
      <c r="E12" s="114"/>
      <c r="F12" s="1"/>
    </row>
    <row r="13" spans="1:6" s="68" customFormat="1" x14ac:dyDescent="0.25">
      <c r="A13" s="139">
        <v>43658</v>
      </c>
      <c r="B13" s="140">
        <v>8335.23</v>
      </c>
      <c r="C13" s="141" t="s">
        <v>233</v>
      </c>
      <c r="D13" s="142" t="s">
        <v>126</v>
      </c>
      <c r="E13" s="142" t="s">
        <v>202</v>
      </c>
      <c r="F13" s="1"/>
    </row>
    <row r="14" spans="1:6" s="68" customFormat="1" x14ac:dyDescent="0.25">
      <c r="A14" s="139">
        <v>43659</v>
      </c>
      <c r="B14" s="143">
        <v>140.84</v>
      </c>
      <c r="C14" s="141" t="s">
        <v>234</v>
      </c>
      <c r="D14" s="142" t="s">
        <v>123</v>
      </c>
      <c r="E14" s="142" t="s">
        <v>202</v>
      </c>
      <c r="F14" s="1"/>
    </row>
    <row r="15" spans="1:6" s="68" customFormat="1" x14ac:dyDescent="0.25">
      <c r="A15" s="139">
        <v>43660</v>
      </c>
      <c r="B15" s="140">
        <v>55.28</v>
      </c>
      <c r="C15" s="141" t="s">
        <v>235</v>
      </c>
      <c r="D15" s="142" t="s">
        <v>133</v>
      </c>
      <c r="E15" s="142" t="s">
        <v>202</v>
      </c>
      <c r="F15" s="1"/>
    </row>
    <row r="16" spans="1:6" s="68" customFormat="1" x14ac:dyDescent="0.25">
      <c r="A16" s="139">
        <v>43662</v>
      </c>
      <c r="B16" s="143">
        <v>26.4</v>
      </c>
      <c r="C16" s="141" t="s">
        <v>236</v>
      </c>
      <c r="D16" s="144" t="s">
        <v>123</v>
      </c>
      <c r="E16" s="142" t="s">
        <v>202</v>
      </c>
      <c r="F16" s="1"/>
    </row>
    <row r="17" spans="1:6" s="68" customFormat="1" x14ac:dyDescent="0.25">
      <c r="A17" s="139">
        <v>43662</v>
      </c>
      <c r="B17" s="143">
        <v>37.5</v>
      </c>
      <c r="C17" s="141" t="s">
        <v>237</v>
      </c>
      <c r="D17" s="144" t="s">
        <v>123</v>
      </c>
      <c r="E17" s="142" t="s">
        <v>202</v>
      </c>
      <c r="F17" s="1"/>
    </row>
    <row r="18" spans="1:6" s="68" customFormat="1" x14ac:dyDescent="0.25">
      <c r="A18" s="139">
        <v>43662</v>
      </c>
      <c r="B18" s="140">
        <v>25.87</v>
      </c>
      <c r="C18" s="141" t="s">
        <v>238</v>
      </c>
      <c r="D18" s="142" t="s">
        <v>123</v>
      </c>
      <c r="E18" s="142" t="s">
        <v>202</v>
      </c>
      <c r="F18" s="1"/>
    </row>
    <row r="19" spans="1:6" s="68" customFormat="1" x14ac:dyDescent="0.25">
      <c r="A19" s="139">
        <v>43663</v>
      </c>
      <c r="B19" s="140">
        <v>8.5500000000000007</v>
      </c>
      <c r="C19" s="141" t="s">
        <v>235</v>
      </c>
      <c r="D19" s="142" t="s">
        <v>133</v>
      </c>
      <c r="E19" s="142" t="s">
        <v>202</v>
      </c>
      <c r="F19" s="1"/>
    </row>
    <row r="20" spans="1:6" s="68" customFormat="1" x14ac:dyDescent="0.25">
      <c r="A20" s="139">
        <v>43663</v>
      </c>
      <c r="B20" s="143">
        <v>21.87</v>
      </c>
      <c r="C20" s="141" t="s">
        <v>235</v>
      </c>
      <c r="D20" s="144" t="s">
        <v>133</v>
      </c>
      <c r="E20" s="142" t="s">
        <v>202</v>
      </c>
      <c r="F20" s="1"/>
    </row>
    <row r="21" spans="1:6" s="68" customFormat="1" x14ac:dyDescent="0.25">
      <c r="A21" s="139">
        <v>43663</v>
      </c>
      <c r="B21" s="143">
        <v>24.27</v>
      </c>
      <c r="C21" s="142" t="s">
        <v>238</v>
      </c>
      <c r="D21" s="144" t="s">
        <v>133</v>
      </c>
      <c r="E21" s="142" t="s">
        <v>202</v>
      </c>
      <c r="F21" s="1"/>
    </row>
    <row r="22" spans="1:6" s="68" customFormat="1" x14ac:dyDescent="0.25">
      <c r="A22" s="139">
        <v>43663</v>
      </c>
      <c r="B22" s="140">
        <v>70.739999999999995</v>
      </c>
      <c r="C22" s="141" t="s">
        <v>239</v>
      </c>
      <c r="D22" s="142" t="s">
        <v>133</v>
      </c>
      <c r="E22" s="142" t="s">
        <v>202</v>
      </c>
      <c r="F22" s="1"/>
    </row>
    <row r="23" spans="1:6" s="68" customFormat="1" x14ac:dyDescent="0.25">
      <c r="A23" s="139">
        <v>43664</v>
      </c>
      <c r="B23" s="143">
        <v>133.13999999999999</v>
      </c>
      <c r="C23" s="142" t="s">
        <v>239</v>
      </c>
      <c r="D23" s="144" t="s">
        <v>133</v>
      </c>
      <c r="E23" s="142" t="s">
        <v>202</v>
      </c>
      <c r="F23" s="1"/>
    </row>
    <row r="24" spans="1:6" s="68" customFormat="1" x14ac:dyDescent="0.25">
      <c r="A24" s="139">
        <v>43665</v>
      </c>
      <c r="B24" s="143">
        <v>2086.37</v>
      </c>
      <c r="C24" s="142" t="s">
        <v>240</v>
      </c>
      <c r="D24" s="144" t="s">
        <v>241</v>
      </c>
      <c r="E24" s="142" t="s">
        <v>202</v>
      </c>
      <c r="F24" s="1"/>
    </row>
    <row r="25" spans="1:6" s="68" customFormat="1" x14ac:dyDescent="0.25">
      <c r="A25" s="139">
        <v>43665</v>
      </c>
      <c r="B25" s="143">
        <v>28.33</v>
      </c>
      <c r="C25" s="141" t="s">
        <v>242</v>
      </c>
      <c r="D25" s="144" t="s">
        <v>123</v>
      </c>
      <c r="E25" s="142" t="s">
        <v>202</v>
      </c>
      <c r="F25" s="1"/>
    </row>
    <row r="26" spans="1:6" s="68" customFormat="1" x14ac:dyDescent="0.25">
      <c r="A26" s="139">
        <v>43665</v>
      </c>
      <c r="B26" s="143">
        <v>65.88</v>
      </c>
      <c r="C26" s="141" t="s">
        <v>239</v>
      </c>
      <c r="D26" s="144" t="s">
        <v>133</v>
      </c>
      <c r="E26" s="142" t="s">
        <v>202</v>
      </c>
      <c r="F26" s="1"/>
    </row>
    <row r="27" spans="1:6" s="68" customFormat="1" x14ac:dyDescent="0.25">
      <c r="A27" s="139">
        <v>43665</v>
      </c>
      <c r="B27" s="143">
        <v>113.14</v>
      </c>
      <c r="C27" s="142" t="s">
        <v>243</v>
      </c>
      <c r="D27" s="142" t="s">
        <v>123</v>
      </c>
      <c r="E27" s="142" t="s">
        <v>202</v>
      </c>
      <c r="F27" s="1"/>
    </row>
    <row r="28" spans="1:6" s="68" customFormat="1" x14ac:dyDescent="0.25">
      <c r="A28" s="139">
        <v>43664</v>
      </c>
      <c r="B28" s="143">
        <v>36.72</v>
      </c>
      <c r="C28" s="141" t="s">
        <v>244</v>
      </c>
      <c r="D28" s="144" t="s">
        <v>123</v>
      </c>
      <c r="E28" s="142" t="s">
        <v>202</v>
      </c>
      <c r="F28" s="1"/>
    </row>
    <row r="29" spans="1:6" s="68" customFormat="1" x14ac:dyDescent="0.25">
      <c r="A29" s="139">
        <v>43725</v>
      </c>
      <c r="B29" s="140">
        <v>741.73</v>
      </c>
      <c r="C29" s="142" t="s">
        <v>245</v>
      </c>
      <c r="D29" s="142" t="s">
        <v>126</v>
      </c>
      <c r="E29" s="142" t="s">
        <v>246</v>
      </c>
      <c r="F29" s="1"/>
    </row>
    <row r="30" spans="1:6" s="68" customFormat="1" x14ac:dyDescent="0.25">
      <c r="A30" s="139">
        <v>43725</v>
      </c>
      <c r="B30" s="140">
        <v>37.4</v>
      </c>
      <c r="C30" s="141" t="s">
        <v>247</v>
      </c>
      <c r="D30" s="142" t="s">
        <v>123</v>
      </c>
      <c r="E30" s="142" t="s">
        <v>246</v>
      </c>
      <c r="F30" s="1"/>
    </row>
    <row r="31" spans="1:6" s="68" customFormat="1" x14ac:dyDescent="0.25">
      <c r="A31" s="139">
        <v>43726</v>
      </c>
      <c r="B31" s="140">
        <v>31.45</v>
      </c>
      <c r="C31" s="141" t="s">
        <v>248</v>
      </c>
      <c r="D31" s="142" t="s">
        <v>123</v>
      </c>
      <c r="E31" s="142" t="s">
        <v>246</v>
      </c>
      <c r="F31" s="1"/>
    </row>
    <row r="32" spans="1:6" s="68" customFormat="1" x14ac:dyDescent="0.25">
      <c r="A32" s="139">
        <v>43727</v>
      </c>
      <c r="B32" s="140">
        <v>22.56</v>
      </c>
      <c r="C32" s="142" t="s">
        <v>249</v>
      </c>
      <c r="D32" s="142" t="s">
        <v>123</v>
      </c>
      <c r="E32" s="142" t="s">
        <v>246</v>
      </c>
      <c r="F32" s="1"/>
    </row>
    <row r="33" spans="1:6" s="68" customFormat="1" x14ac:dyDescent="0.25">
      <c r="A33" s="139">
        <v>43728</v>
      </c>
      <c r="B33" s="140">
        <v>18.96</v>
      </c>
      <c r="C33" s="142" t="s">
        <v>249</v>
      </c>
      <c r="D33" s="142" t="s">
        <v>123</v>
      </c>
      <c r="E33" s="142" t="s">
        <v>246</v>
      </c>
      <c r="F33" s="1"/>
    </row>
    <row r="34" spans="1:6" s="68" customFormat="1" x14ac:dyDescent="0.25">
      <c r="A34" s="139">
        <v>43729</v>
      </c>
      <c r="B34" s="140">
        <v>22.92</v>
      </c>
      <c r="C34" s="142" t="s">
        <v>250</v>
      </c>
      <c r="D34" s="142" t="s">
        <v>123</v>
      </c>
      <c r="E34" s="142" t="s">
        <v>246</v>
      </c>
      <c r="F34" s="1"/>
    </row>
    <row r="35" spans="1:6" s="68" customFormat="1" x14ac:dyDescent="0.25">
      <c r="A35" s="139">
        <v>43729</v>
      </c>
      <c r="B35" s="143">
        <v>1923.99</v>
      </c>
      <c r="C35" s="142" t="s">
        <v>292</v>
      </c>
      <c r="D35" s="142" t="s">
        <v>241</v>
      </c>
      <c r="E35" s="142" t="s">
        <v>246</v>
      </c>
      <c r="F35" s="1"/>
    </row>
    <row r="36" spans="1:6" s="68" customFormat="1" x14ac:dyDescent="0.25">
      <c r="A36" s="139">
        <v>43729</v>
      </c>
      <c r="B36" s="143">
        <v>13.78</v>
      </c>
      <c r="C36" s="142" t="s">
        <v>251</v>
      </c>
      <c r="D36" s="142" t="s">
        <v>133</v>
      </c>
      <c r="E36" s="142" t="s">
        <v>246</v>
      </c>
      <c r="F36" s="1"/>
    </row>
    <row r="37" spans="1:6" s="68" customFormat="1" x14ac:dyDescent="0.25">
      <c r="A37" s="139">
        <v>43729</v>
      </c>
      <c r="B37" s="143">
        <v>28.92</v>
      </c>
      <c r="C37" s="142" t="s">
        <v>250</v>
      </c>
      <c r="D37" s="142" t="s">
        <v>123</v>
      </c>
      <c r="E37" s="142" t="s">
        <v>246</v>
      </c>
      <c r="F37" s="1"/>
    </row>
    <row r="38" spans="1:6" s="68" customFormat="1" x14ac:dyDescent="0.25">
      <c r="A38" s="139">
        <v>43756</v>
      </c>
      <c r="B38" s="143">
        <v>7339.05</v>
      </c>
      <c r="C38" s="142" t="s">
        <v>288</v>
      </c>
      <c r="D38" s="142" t="s">
        <v>126</v>
      </c>
      <c r="E38" s="142" t="s">
        <v>252</v>
      </c>
      <c r="F38" s="1"/>
    </row>
    <row r="39" spans="1:6" s="68" customFormat="1" x14ac:dyDescent="0.25">
      <c r="A39" s="139">
        <v>43757</v>
      </c>
      <c r="B39" s="143">
        <v>838.96</v>
      </c>
      <c r="C39" s="142" t="s">
        <v>289</v>
      </c>
      <c r="D39" s="142" t="s">
        <v>241</v>
      </c>
      <c r="E39" s="142" t="s">
        <v>252</v>
      </c>
      <c r="F39" s="1"/>
    </row>
    <row r="40" spans="1:6" s="68" customFormat="1" x14ac:dyDescent="0.25">
      <c r="A40" s="139">
        <v>43757</v>
      </c>
      <c r="B40" s="140">
        <v>37.1</v>
      </c>
      <c r="C40" s="142" t="s">
        <v>286</v>
      </c>
      <c r="D40" s="142" t="s">
        <v>123</v>
      </c>
      <c r="E40" s="142" t="s">
        <v>252</v>
      </c>
      <c r="F40" s="1"/>
    </row>
    <row r="41" spans="1:6" s="68" customFormat="1" x14ac:dyDescent="0.25">
      <c r="A41" s="139">
        <v>43760</v>
      </c>
      <c r="B41" s="140">
        <v>84.08</v>
      </c>
      <c r="C41" s="142" t="s">
        <v>287</v>
      </c>
      <c r="D41" s="142" t="s">
        <v>133</v>
      </c>
      <c r="E41" s="142" t="s">
        <v>252</v>
      </c>
      <c r="F41" s="1"/>
    </row>
    <row r="42" spans="1:6" s="68" customFormat="1" x14ac:dyDescent="0.25">
      <c r="A42" s="139">
        <v>43788</v>
      </c>
      <c r="B42" s="140">
        <v>6298</v>
      </c>
      <c r="C42" s="142" t="s">
        <v>253</v>
      </c>
      <c r="D42" s="142" t="s">
        <v>126</v>
      </c>
      <c r="E42" s="142" t="s">
        <v>202</v>
      </c>
      <c r="F42" s="1"/>
    </row>
    <row r="43" spans="1:6" s="68" customFormat="1" x14ac:dyDescent="0.25">
      <c r="A43" s="139">
        <v>43789</v>
      </c>
      <c r="B43" s="140">
        <v>34.33</v>
      </c>
      <c r="C43" s="142" t="s">
        <v>254</v>
      </c>
      <c r="D43" s="142" t="s">
        <v>123</v>
      </c>
      <c r="E43" s="142" t="s">
        <v>202</v>
      </c>
      <c r="F43" s="1"/>
    </row>
    <row r="44" spans="1:6" s="68" customFormat="1" x14ac:dyDescent="0.25">
      <c r="A44" s="139">
        <v>43789</v>
      </c>
      <c r="B44" s="140">
        <v>26.05</v>
      </c>
      <c r="C44" s="142" t="s">
        <v>294</v>
      </c>
      <c r="D44" s="142" t="s">
        <v>123</v>
      </c>
      <c r="E44" s="142" t="s">
        <v>202</v>
      </c>
      <c r="F44" s="1"/>
    </row>
    <row r="45" spans="1:6" s="68" customFormat="1" x14ac:dyDescent="0.25">
      <c r="A45" s="139">
        <v>43790</v>
      </c>
      <c r="B45" s="140">
        <v>66.84</v>
      </c>
      <c r="C45" s="142" t="s">
        <v>255</v>
      </c>
      <c r="D45" s="142" t="s">
        <v>133</v>
      </c>
      <c r="E45" s="142" t="s">
        <v>202</v>
      </c>
      <c r="F45" s="1"/>
    </row>
    <row r="46" spans="1:6" s="68" customFormat="1" x14ac:dyDescent="0.25">
      <c r="A46" s="139">
        <v>43791</v>
      </c>
      <c r="B46" s="140">
        <v>27.31</v>
      </c>
      <c r="C46" s="142" t="s">
        <v>295</v>
      </c>
      <c r="D46" s="142" t="s">
        <v>123</v>
      </c>
      <c r="E46" s="142" t="s">
        <v>202</v>
      </c>
      <c r="F46" s="1"/>
    </row>
    <row r="47" spans="1:6" s="68" customFormat="1" x14ac:dyDescent="0.25">
      <c r="A47" s="139">
        <v>43795</v>
      </c>
      <c r="B47" s="140">
        <v>12466.54</v>
      </c>
      <c r="C47" s="142" t="s">
        <v>290</v>
      </c>
      <c r="D47" s="142" t="s">
        <v>241</v>
      </c>
      <c r="E47" s="142" t="s">
        <v>202</v>
      </c>
      <c r="F47" s="1"/>
    </row>
    <row r="48" spans="1:6" s="68" customFormat="1" x14ac:dyDescent="0.25">
      <c r="A48" s="139">
        <v>43795</v>
      </c>
      <c r="B48" s="140">
        <v>46.32</v>
      </c>
      <c r="C48" s="142" t="s">
        <v>256</v>
      </c>
      <c r="D48" s="142" t="s">
        <v>123</v>
      </c>
      <c r="E48" s="142" t="s">
        <v>202</v>
      </c>
      <c r="F48" s="1"/>
    </row>
    <row r="49" spans="1:6" s="68" customFormat="1" x14ac:dyDescent="0.25">
      <c r="A49" s="139">
        <v>43796</v>
      </c>
      <c r="B49" s="140">
        <v>13.46</v>
      </c>
      <c r="C49" s="142" t="s">
        <v>257</v>
      </c>
      <c r="D49" s="142" t="s">
        <v>123</v>
      </c>
      <c r="E49" s="142" t="s">
        <v>202</v>
      </c>
      <c r="F49" s="1"/>
    </row>
    <row r="50" spans="1:6" s="68" customFormat="1" x14ac:dyDescent="0.25">
      <c r="A50" s="139">
        <v>43795</v>
      </c>
      <c r="B50" s="140">
        <v>39.29</v>
      </c>
      <c r="C50" s="142" t="s">
        <v>258</v>
      </c>
      <c r="D50" s="142" t="s">
        <v>123</v>
      </c>
      <c r="E50" s="142" t="s">
        <v>202</v>
      </c>
      <c r="F50" s="1"/>
    </row>
    <row r="51" spans="1:6" s="68" customFormat="1" x14ac:dyDescent="0.25">
      <c r="A51" s="139">
        <v>43796</v>
      </c>
      <c r="B51" s="140">
        <v>22.23</v>
      </c>
      <c r="C51" s="142" t="s">
        <v>259</v>
      </c>
      <c r="D51" s="142" t="s">
        <v>123</v>
      </c>
      <c r="E51" s="142" t="s">
        <v>202</v>
      </c>
      <c r="F51" s="1"/>
    </row>
    <row r="52" spans="1:6" s="68" customFormat="1" x14ac:dyDescent="0.25">
      <c r="A52" s="139">
        <v>43798</v>
      </c>
      <c r="B52" s="140">
        <v>37.74</v>
      </c>
      <c r="C52" s="142" t="s">
        <v>260</v>
      </c>
      <c r="D52" s="142" t="s">
        <v>133</v>
      </c>
      <c r="E52" s="142" t="s">
        <v>202</v>
      </c>
      <c r="F52" s="1"/>
    </row>
    <row r="53" spans="1:6" s="68" customFormat="1" x14ac:dyDescent="0.25">
      <c r="A53" s="139">
        <v>43801</v>
      </c>
      <c r="B53" s="140">
        <v>55.4</v>
      </c>
      <c r="C53" s="142" t="s">
        <v>260</v>
      </c>
      <c r="D53" s="142" t="s">
        <v>133</v>
      </c>
      <c r="E53" s="142" t="s">
        <v>202</v>
      </c>
      <c r="F53" s="1"/>
    </row>
    <row r="54" spans="1:6" s="68" customFormat="1" x14ac:dyDescent="0.25">
      <c r="A54" s="139">
        <v>43802</v>
      </c>
      <c r="B54" s="140">
        <v>30.79</v>
      </c>
      <c r="C54" s="142" t="s">
        <v>261</v>
      </c>
      <c r="D54" s="142" t="s">
        <v>123</v>
      </c>
      <c r="E54" s="142" t="s">
        <v>202</v>
      </c>
      <c r="F54" s="1"/>
    </row>
    <row r="55" spans="1:6" s="68" customFormat="1" x14ac:dyDescent="0.25">
      <c r="A55" s="139">
        <v>43801</v>
      </c>
      <c r="B55" s="140">
        <v>44.56</v>
      </c>
      <c r="C55" s="142" t="s">
        <v>262</v>
      </c>
      <c r="D55" s="142" t="s">
        <v>123</v>
      </c>
      <c r="E55" s="142" t="s">
        <v>202</v>
      </c>
      <c r="F55" s="1"/>
    </row>
    <row r="56" spans="1:6" s="68" customFormat="1" x14ac:dyDescent="0.25">
      <c r="A56" s="139">
        <v>43849</v>
      </c>
      <c r="B56" s="140">
        <v>9124</v>
      </c>
      <c r="C56" s="142" t="s">
        <v>263</v>
      </c>
      <c r="D56" s="142" t="s">
        <v>126</v>
      </c>
      <c r="E56" s="142" t="s">
        <v>264</v>
      </c>
      <c r="F56" s="1"/>
    </row>
    <row r="57" spans="1:6" s="68" customFormat="1" x14ac:dyDescent="0.25">
      <c r="A57" s="139">
        <v>43849</v>
      </c>
      <c r="B57" s="140">
        <v>32.549999999999997</v>
      </c>
      <c r="C57" s="142" t="s">
        <v>265</v>
      </c>
      <c r="D57" s="142" t="s">
        <v>123</v>
      </c>
      <c r="E57" s="142" t="s">
        <v>264</v>
      </c>
      <c r="F57" s="1"/>
    </row>
    <row r="58" spans="1:6" s="68" customFormat="1" x14ac:dyDescent="0.25">
      <c r="A58" s="139">
        <v>43849</v>
      </c>
      <c r="B58" s="140">
        <v>1349.66</v>
      </c>
      <c r="C58" s="142" t="s">
        <v>266</v>
      </c>
      <c r="D58" s="142" t="s">
        <v>241</v>
      </c>
      <c r="E58" s="142" t="s">
        <v>264</v>
      </c>
      <c r="F58" s="1"/>
    </row>
    <row r="59" spans="1:6" s="68" customFormat="1" x14ac:dyDescent="0.25">
      <c r="A59" s="139">
        <v>43851</v>
      </c>
      <c r="B59" s="140">
        <v>38.200000000000003</v>
      </c>
      <c r="C59" s="142" t="s">
        <v>267</v>
      </c>
      <c r="D59" s="142" t="s">
        <v>133</v>
      </c>
      <c r="E59" s="142" t="s">
        <v>264</v>
      </c>
      <c r="F59" s="1"/>
    </row>
    <row r="60" spans="1:6" s="68" customFormat="1" x14ac:dyDescent="0.25">
      <c r="A60" s="139">
        <v>43851</v>
      </c>
      <c r="B60" s="140">
        <v>27.5</v>
      </c>
      <c r="C60" s="142" t="s">
        <v>278</v>
      </c>
      <c r="D60" s="142" t="s">
        <v>123</v>
      </c>
      <c r="E60" s="142" t="s">
        <v>264</v>
      </c>
      <c r="F60" s="1"/>
    </row>
    <row r="61" spans="1:6" s="68" customFormat="1" x14ac:dyDescent="0.25">
      <c r="A61" s="139">
        <v>43851</v>
      </c>
      <c r="B61" s="140">
        <v>4.66</v>
      </c>
      <c r="C61" s="142" t="s">
        <v>278</v>
      </c>
      <c r="D61" s="142" t="s">
        <v>123</v>
      </c>
      <c r="E61" s="142" t="s">
        <v>264</v>
      </c>
      <c r="F61" s="1"/>
    </row>
    <row r="62" spans="1:6" s="68" customFormat="1" x14ac:dyDescent="0.25">
      <c r="A62" s="139">
        <v>43851</v>
      </c>
      <c r="B62" s="140">
        <v>53.34</v>
      </c>
      <c r="C62" s="142" t="s">
        <v>267</v>
      </c>
      <c r="D62" s="142" t="s">
        <v>133</v>
      </c>
      <c r="E62" s="142" t="s">
        <v>264</v>
      </c>
      <c r="F62" s="1"/>
    </row>
    <row r="63" spans="1:6" s="68" customFormat="1" x14ac:dyDescent="0.25">
      <c r="A63" s="139">
        <v>43851</v>
      </c>
      <c r="B63" s="140">
        <v>79.739999999999995</v>
      </c>
      <c r="C63" s="142" t="s">
        <v>267</v>
      </c>
      <c r="D63" s="142" t="s">
        <v>133</v>
      </c>
      <c r="E63" s="142" t="s">
        <v>264</v>
      </c>
      <c r="F63" s="1"/>
    </row>
    <row r="64" spans="1:6" s="68" customFormat="1" x14ac:dyDescent="0.25">
      <c r="A64" s="139">
        <v>43851</v>
      </c>
      <c r="B64" s="140">
        <v>365.14</v>
      </c>
      <c r="C64" s="142" t="s">
        <v>279</v>
      </c>
      <c r="D64" s="142" t="s">
        <v>156</v>
      </c>
      <c r="E64" s="142" t="s">
        <v>264</v>
      </c>
      <c r="F64" s="1"/>
    </row>
    <row r="65" spans="1:6" s="68" customFormat="1" hidden="1" x14ac:dyDescent="0.25">
      <c r="A65" s="120"/>
      <c r="B65" s="121"/>
      <c r="C65" s="122"/>
      <c r="D65" s="122"/>
      <c r="E65" s="123"/>
      <c r="F65" s="1"/>
    </row>
    <row r="66" spans="1:6" ht="19.5" customHeight="1" x14ac:dyDescent="0.25">
      <c r="A66" s="86" t="s">
        <v>73</v>
      </c>
      <c r="B66" s="87">
        <f>SUM(B12:B65)</f>
        <v>52634.680000000008</v>
      </c>
      <c r="C66" s="137" t="str">
        <f>IF(SUBTOTAL(3,B12:B65)=SUBTOTAL(103,B12:B65),'Summary and sign-off'!$A$48,'Summary and sign-off'!$A$49)</f>
        <v>Check - there are no hidden rows with data</v>
      </c>
      <c r="D66" s="173" t="str">
        <f>IF('Summary and sign-off'!F55='Summary and sign-off'!F54,'Summary and sign-off'!A51,'Summary and sign-off'!A50)</f>
        <v>Check - each entry provides sufficient information</v>
      </c>
      <c r="E66" s="173"/>
      <c r="F66" s="46"/>
    </row>
    <row r="67" spans="1:6" ht="10.5" customHeight="1" x14ac:dyDescent="0.3">
      <c r="A67" s="27"/>
      <c r="B67" s="22"/>
      <c r="C67" s="27"/>
      <c r="D67" s="27"/>
      <c r="E67" s="27"/>
      <c r="F67" s="27"/>
    </row>
    <row r="68" spans="1:6" ht="10.5" customHeight="1" x14ac:dyDescent="0.3">
      <c r="A68" s="27"/>
      <c r="B68" s="22"/>
      <c r="C68" s="27"/>
      <c r="D68" s="27"/>
      <c r="E68" s="27"/>
      <c r="F68" s="27"/>
    </row>
    <row r="69" spans="1:6" ht="24.75" customHeight="1" x14ac:dyDescent="0.35">
      <c r="A69" s="174" t="s">
        <v>74</v>
      </c>
      <c r="B69" s="174"/>
      <c r="C69" s="174"/>
      <c r="D69" s="174"/>
      <c r="E69" s="174"/>
      <c r="F69" s="47"/>
    </row>
    <row r="70" spans="1:6" ht="27" customHeight="1" x14ac:dyDescent="0.25">
      <c r="A70" s="35" t="s">
        <v>68</v>
      </c>
      <c r="B70" s="35" t="s">
        <v>13</v>
      </c>
      <c r="C70" s="35" t="s">
        <v>75</v>
      </c>
      <c r="D70" s="35" t="s">
        <v>71</v>
      </c>
      <c r="E70" s="35" t="s">
        <v>72</v>
      </c>
      <c r="F70" s="48"/>
    </row>
    <row r="71" spans="1:6" s="68" customFormat="1" hidden="1" x14ac:dyDescent="0.25">
      <c r="A71" s="138"/>
      <c r="B71" s="121"/>
      <c r="C71" s="122"/>
      <c r="D71" s="122"/>
      <c r="E71" s="123"/>
      <c r="F71" s="1"/>
    </row>
    <row r="72" spans="1:6" s="146" customFormat="1" x14ac:dyDescent="0.25">
      <c r="A72" s="139">
        <v>43658</v>
      </c>
      <c r="B72" s="140">
        <v>31.5</v>
      </c>
      <c r="C72" s="141" t="s">
        <v>122</v>
      </c>
      <c r="D72" s="142" t="s">
        <v>123</v>
      </c>
      <c r="E72" s="142" t="s">
        <v>124</v>
      </c>
      <c r="F72" s="163"/>
    </row>
    <row r="73" spans="1:6" s="146" customFormat="1" x14ac:dyDescent="0.25">
      <c r="A73" s="139">
        <v>43669</v>
      </c>
      <c r="B73" s="143">
        <v>334</v>
      </c>
      <c r="C73" s="141" t="s">
        <v>125</v>
      </c>
      <c r="D73" s="144" t="s">
        <v>126</v>
      </c>
      <c r="E73" s="142" t="s">
        <v>127</v>
      </c>
      <c r="F73" s="163"/>
    </row>
    <row r="74" spans="1:6" s="146" customFormat="1" x14ac:dyDescent="0.25">
      <c r="A74" s="139">
        <v>43669</v>
      </c>
      <c r="B74" s="140">
        <v>34</v>
      </c>
      <c r="C74" s="142" t="s">
        <v>128</v>
      </c>
      <c r="D74" s="142" t="s">
        <v>129</v>
      </c>
      <c r="E74" s="142" t="s">
        <v>124</v>
      </c>
      <c r="F74" s="163"/>
    </row>
    <row r="75" spans="1:6" s="146" customFormat="1" x14ac:dyDescent="0.25">
      <c r="A75" s="139">
        <v>43692</v>
      </c>
      <c r="B75" s="140">
        <v>308.2</v>
      </c>
      <c r="C75" s="142" t="s">
        <v>130</v>
      </c>
      <c r="D75" s="142" t="s">
        <v>126</v>
      </c>
      <c r="E75" s="142" t="s">
        <v>131</v>
      </c>
      <c r="F75" s="163"/>
    </row>
    <row r="76" spans="1:6" s="146" customFormat="1" x14ac:dyDescent="0.25">
      <c r="A76" s="139">
        <v>43692</v>
      </c>
      <c r="B76" s="140">
        <v>203.88</v>
      </c>
      <c r="C76" s="141" t="s">
        <v>132</v>
      </c>
      <c r="D76" s="142" t="s">
        <v>133</v>
      </c>
      <c r="E76" s="142" t="s">
        <v>131</v>
      </c>
      <c r="F76" s="163"/>
    </row>
    <row r="77" spans="1:6" s="146" customFormat="1" x14ac:dyDescent="0.25">
      <c r="A77" s="139">
        <v>43692</v>
      </c>
      <c r="B77" s="140">
        <v>34</v>
      </c>
      <c r="C77" s="142" t="s">
        <v>268</v>
      </c>
      <c r="D77" s="142" t="s">
        <v>129</v>
      </c>
      <c r="E77" s="142" t="s">
        <v>124</v>
      </c>
      <c r="F77" s="163"/>
    </row>
    <row r="78" spans="1:6" s="146" customFormat="1" x14ac:dyDescent="0.25">
      <c r="A78" s="139">
        <v>43700</v>
      </c>
      <c r="B78" s="140">
        <v>334.1</v>
      </c>
      <c r="C78" s="142" t="s">
        <v>134</v>
      </c>
      <c r="D78" s="142" t="s">
        <v>126</v>
      </c>
      <c r="E78" s="142" t="s">
        <v>135</v>
      </c>
      <c r="F78" s="163"/>
    </row>
    <row r="79" spans="1:6" s="146" customFormat="1" x14ac:dyDescent="0.25">
      <c r="A79" s="139">
        <v>43700</v>
      </c>
      <c r="B79" s="140">
        <v>86.1</v>
      </c>
      <c r="C79" s="141" t="s">
        <v>136</v>
      </c>
      <c r="D79" s="142" t="s">
        <v>123</v>
      </c>
      <c r="E79" s="142" t="s">
        <v>135</v>
      </c>
      <c r="F79" s="163"/>
    </row>
    <row r="80" spans="1:6" s="146" customFormat="1" x14ac:dyDescent="0.25">
      <c r="A80" s="139">
        <v>43700</v>
      </c>
      <c r="B80" s="140">
        <v>114</v>
      </c>
      <c r="C80" s="142" t="s">
        <v>137</v>
      </c>
      <c r="D80" s="142" t="s">
        <v>123</v>
      </c>
      <c r="E80" s="142" t="s">
        <v>135</v>
      </c>
      <c r="F80" s="163"/>
    </row>
    <row r="81" spans="1:8" s="146" customFormat="1" x14ac:dyDescent="0.25">
      <c r="A81" s="139">
        <v>43700</v>
      </c>
      <c r="B81" s="140">
        <v>34</v>
      </c>
      <c r="C81" s="141" t="s">
        <v>269</v>
      </c>
      <c r="D81" s="142" t="s">
        <v>129</v>
      </c>
      <c r="E81" s="142" t="s">
        <v>124</v>
      </c>
      <c r="F81" s="163"/>
    </row>
    <row r="82" spans="1:8" s="146" customFormat="1" x14ac:dyDescent="0.25">
      <c r="A82" s="139">
        <v>43713</v>
      </c>
      <c r="B82" s="140">
        <v>476.05</v>
      </c>
      <c r="C82" s="141" t="s">
        <v>282</v>
      </c>
      <c r="D82" s="142" t="s">
        <v>126</v>
      </c>
      <c r="E82" s="142" t="s">
        <v>135</v>
      </c>
      <c r="F82" s="163"/>
    </row>
    <row r="83" spans="1:8" s="146" customFormat="1" x14ac:dyDescent="0.25">
      <c r="A83" s="139">
        <v>43713</v>
      </c>
      <c r="B83" s="140">
        <v>48.78</v>
      </c>
      <c r="C83" s="141" t="s">
        <v>283</v>
      </c>
      <c r="D83" s="142" t="s">
        <v>156</v>
      </c>
      <c r="E83" s="142" t="s">
        <v>135</v>
      </c>
      <c r="F83" s="163"/>
    </row>
    <row r="84" spans="1:8" s="146" customFormat="1" x14ac:dyDescent="0.25">
      <c r="A84" s="139">
        <v>43713</v>
      </c>
      <c r="B84" s="140">
        <v>188.6</v>
      </c>
      <c r="C84" s="141" t="s">
        <v>284</v>
      </c>
      <c r="D84" s="142" t="s">
        <v>241</v>
      </c>
      <c r="E84" s="142" t="s">
        <v>135</v>
      </c>
      <c r="F84" s="163"/>
    </row>
    <row r="85" spans="1:8" s="146" customFormat="1" x14ac:dyDescent="0.25">
      <c r="A85" s="139">
        <v>43714</v>
      </c>
      <c r="B85" s="140">
        <v>34</v>
      </c>
      <c r="C85" s="141" t="s">
        <v>270</v>
      </c>
      <c r="D85" s="142" t="s">
        <v>129</v>
      </c>
      <c r="E85" s="142" t="s">
        <v>124</v>
      </c>
      <c r="F85" s="164"/>
      <c r="H85" s="165"/>
    </row>
    <row r="86" spans="1:8" s="146" customFormat="1" x14ac:dyDescent="0.25">
      <c r="A86" s="139">
        <v>43714</v>
      </c>
      <c r="B86" s="140">
        <v>23.5</v>
      </c>
      <c r="C86" s="142" t="s">
        <v>138</v>
      </c>
      <c r="D86" s="142" t="s">
        <v>133</v>
      </c>
      <c r="E86" s="142" t="s">
        <v>135</v>
      </c>
      <c r="F86" s="163"/>
    </row>
    <row r="87" spans="1:8" s="146" customFormat="1" x14ac:dyDescent="0.25">
      <c r="A87" s="139">
        <v>43725</v>
      </c>
      <c r="B87" s="140">
        <v>38.799999999999997</v>
      </c>
      <c r="C87" s="141" t="s">
        <v>271</v>
      </c>
      <c r="D87" s="142" t="s">
        <v>123</v>
      </c>
      <c r="E87" s="142" t="s">
        <v>124</v>
      </c>
      <c r="F87" s="163"/>
    </row>
    <row r="88" spans="1:8" s="146" customFormat="1" x14ac:dyDescent="0.25">
      <c r="A88" s="139">
        <v>43738</v>
      </c>
      <c r="B88" s="140">
        <v>385.66</v>
      </c>
      <c r="C88" s="142" t="s">
        <v>285</v>
      </c>
      <c r="D88" s="142" t="s">
        <v>126</v>
      </c>
      <c r="E88" s="142" t="s">
        <v>140</v>
      </c>
      <c r="F88" s="163"/>
    </row>
    <row r="89" spans="1:8" s="146" customFormat="1" x14ac:dyDescent="0.25">
      <c r="A89" s="139">
        <v>43738</v>
      </c>
      <c r="B89" s="145">
        <v>27.4</v>
      </c>
      <c r="C89" s="142" t="s">
        <v>139</v>
      </c>
      <c r="D89" s="142" t="s">
        <v>123</v>
      </c>
      <c r="E89" s="142" t="s">
        <v>140</v>
      </c>
      <c r="F89" s="163"/>
    </row>
    <row r="90" spans="1:8" s="146" customFormat="1" x14ac:dyDescent="0.25">
      <c r="A90" s="139">
        <v>43739</v>
      </c>
      <c r="B90" s="140">
        <v>34</v>
      </c>
      <c r="C90" s="142" t="s">
        <v>272</v>
      </c>
      <c r="D90" s="142" t="s">
        <v>129</v>
      </c>
      <c r="E90" s="142" t="s">
        <v>124</v>
      </c>
      <c r="F90" s="163"/>
    </row>
    <row r="91" spans="1:8" s="146" customFormat="1" x14ac:dyDescent="0.25">
      <c r="A91" s="139">
        <v>43739</v>
      </c>
      <c r="B91" s="140">
        <v>32.479999999999997</v>
      </c>
      <c r="C91" s="142" t="s">
        <v>141</v>
      </c>
      <c r="D91" s="142" t="s">
        <v>133</v>
      </c>
      <c r="E91" s="142" t="s">
        <v>140</v>
      </c>
      <c r="F91" s="163"/>
    </row>
    <row r="92" spans="1:8" s="146" customFormat="1" x14ac:dyDescent="0.25">
      <c r="A92" s="139">
        <v>43756</v>
      </c>
      <c r="B92" s="140">
        <v>32.4</v>
      </c>
      <c r="C92" s="142" t="s">
        <v>273</v>
      </c>
      <c r="D92" s="142" t="s">
        <v>123</v>
      </c>
      <c r="E92" s="142" t="s">
        <v>124</v>
      </c>
      <c r="F92" s="163"/>
    </row>
    <row r="93" spans="1:8" s="146" customFormat="1" x14ac:dyDescent="0.25">
      <c r="A93" s="139">
        <v>43775</v>
      </c>
      <c r="B93" s="140">
        <v>476.05</v>
      </c>
      <c r="C93" s="142" t="s">
        <v>280</v>
      </c>
      <c r="D93" s="142" t="s">
        <v>126</v>
      </c>
      <c r="E93" s="142" t="s">
        <v>135</v>
      </c>
      <c r="F93" s="163"/>
    </row>
    <row r="94" spans="1:8" s="146" customFormat="1" x14ac:dyDescent="0.25">
      <c r="A94" s="139">
        <v>43775</v>
      </c>
      <c r="B94" s="140">
        <v>14.8</v>
      </c>
      <c r="C94" s="142" t="s">
        <v>144</v>
      </c>
      <c r="D94" s="142" t="s">
        <v>123</v>
      </c>
      <c r="E94" s="142" t="s">
        <v>135</v>
      </c>
      <c r="F94" s="163"/>
    </row>
    <row r="95" spans="1:8" s="146" customFormat="1" x14ac:dyDescent="0.25">
      <c r="A95" s="139">
        <v>43775</v>
      </c>
      <c r="B95" s="140">
        <v>165</v>
      </c>
      <c r="C95" s="142" t="s">
        <v>291</v>
      </c>
      <c r="D95" s="142" t="s">
        <v>241</v>
      </c>
      <c r="E95" s="142" t="s">
        <v>135</v>
      </c>
      <c r="F95" s="163"/>
    </row>
    <row r="96" spans="1:8" s="146" customFormat="1" x14ac:dyDescent="0.25">
      <c r="A96" s="139">
        <v>43776</v>
      </c>
      <c r="B96" s="140">
        <v>65</v>
      </c>
      <c r="C96" s="142" t="s">
        <v>145</v>
      </c>
      <c r="D96" s="142" t="s">
        <v>129</v>
      </c>
      <c r="E96" s="142" t="s">
        <v>124</v>
      </c>
      <c r="F96" s="163"/>
    </row>
    <row r="97" spans="1:6" s="146" customFormat="1" x14ac:dyDescent="0.25">
      <c r="A97" s="139">
        <v>43776</v>
      </c>
      <c r="B97" s="140">
        <v>92.4</v>
      </c>
      <c r="C97" s="142" t="s">
        <v>146</v>
      </c>
      <c r="D97" s="142" t="s">
        <v>123</v>
      </c>
      <c r="E97" s="142" t="s">
        <v>135</v>
      </c>
      <c r="F97" s="163"/>
    </row>
    <row r="98" spans="1:6" s="146" customFormat="1" x14ac:dyDescent="0.25">
      <c r="A98" s="139">
        <v>43781</v>
      </c>
      <c r="B98" s="140">
        <v>398.57</v>
      </c>
      <c r="C98" s="142" t="s">
        <v>147</v>
      </c>
      <c r="D98" s="142" t="s">
        <v>126</v>
      </c>
      <c r="E98" s="142" t="s">
        <v>127</v>
      </c>
      <c r="F98" s="163"/>
    </row>
    <row r="99" spans="1:6" s="146" customFormat="1" x14ac:dyDescent="0.25">
      <c r="A99" s="139">
        <v>43781</v>
      </c>
      <c r="B99" s="140">
        <v>55</v>
      </c>
      <c r="C99" s="142" t="s">
        <v>148</v>
      </c>
      <c r="D99" s="142" t="s">
        <v>123</v>
      </c>
      <c r="E99" s="142" t="s">
        <v>135</v>
      </c>
      <c r="F99" s="163"/>
    </row>
    <row r="100" spans="1:6" s="146" customFormat="1" x14ac:dyDescent="0.25">
      <c r="A100" s="139">
        <v>43783</v>
      </c>
      <c r="B100" s="140">
        <v>68.5</v>
      </c>
      <c r="C100" s="142" t="s">
        <v>281</v>
      </c>
      <c r="D100" s="142" t="s">
        <v>129</v>
      </c>
      <c r="E100" s="142" t="s">
        <v>124</v>
      </c>
      <c r="F100" s="163"/>
    </row>
    <row r="101" spans="1:6" s="146" customFormat="1" x14ac:dyDescent="0.25">
      <c r="A101" s="139">
        <v>43788</v>
      </c>
      <c r="B101" s="140">
        <v>31.7</v>
      </c>
      <c r="C101" s="142" t="s">
        <v>149</v>
      </c>
      <c r="D101" s="142" t="s">
        <v>123</v>
      </c>
      <c r="E101" s="142" t="s">
        <v>124</v>
      </c>
      <c r="F101" s="163"/>
    </row>
    <row r="102" spans="1:6" s="146" customFormat="1" x14ac:dyDescent="0.25">
      <c r="A102" s="139">
        <v>43857</v>
      </c>
      <c r="B102" s="140">
        <v>35.700000000000003</v>
      </c>
      <c r="C102" s="142" t="s">
        <v>274</v>
      </c>
      <c r="D102" s="142" t="s">
        <v>123</v>
      </c>
      <c r="E102" s="142" t="s">
        <v>124</v>
      </c>
      <c r="F102" s="163"/>
    </row>
    <row r="103" spans="1:6" s="146" customFormat="1" x14ac:dyDescent="0.25">
      <c r="A103" s="139">
        <v>43889</v>
      </c>
      <c r="B103" s="140">
        <v>36</v>
      </c>
      <c r="C103" s="142" t="s">
        <v>275</v>
      </c>
      <c r="D103" s="142" t="s">
        <v>129</v>
      </c>
      <c r="E103" s="142" t="s">
        <v>124</v>
      </c>
      <c r="F103" s="163"/>
    </row>
    <row r="104" spans="1:6" s="146" customFormat="1" x14ac:dyDescent="0.25">
      <c r="A104" s="139">
        <v>43889</v>
      </c>
      <c r="B104" s="140">
        <v>17.399999999999999</v>
      </c>
      <c r="C104" s="142" t="s">
        <v>150</v>
      </c>
      <c r="D104" s="142" t="s">
        <v>123</v>
      </c>
      <c r="E104" s="142" t="s">
        <v>151</v>
      </c>
      <c r="F104" s="163"/>
    </row>
    <row r="105" spans="1:6" s="146" customFormat="1" x14ac:dyDescent="0.25">
      <c r="A105" s="139">
        <v>43889</v>
      </c>
      <c r="B105" s="140">
        <v>18.600000000000001</v>
      </c>
      <c r="C105" s="142" t="s">
        <v>152</v>
      </c>
      <c r="D105" s="142" t="s">
        <v>123</v>
      </c>
      <c r="E105" s="142" t="s">
        <v>151</v>
      </c>
      <c r="F105" s="163"/>
    </row>
    <row r="106" spans="1:6" s="146" customFormat="1" x14ac:dyDescent="0.25">
      <c r="A106" s="139">
        <v>43889</v>
      </c>
      <c r="B106" s="140">
        <v>273.76</v>
      </c>
      <c r="C106" s="142" t="s">
        <v>153</v>
      </c>
      <c r="D106" s="142" t="s">
        <v>126</v>
      </c>
      <c r="E106" s="142" t="s">
        <v>151</v>
      </c>
      <c r="F106" s="163"/>
    </row>
    <row r="107" spans="1:6" s="146" customFormat="1" x14ac:dyDescent="0.25">
      <c r="A107" s="139">
        <v>43892</v>
      </c>
      <c r="B107" s="140">
        <v>36</v>
      </c>
      <c r="C107" s="142" t="s">
        <v>276</v>
      </c>
      <c r="D107" s="142" t="s">
        <v>129</v>
      </c>
      <c r="E107" s="142" t="s">
        <v>124</v>
      </c>
      <c r="F107" s="163"/>
    </row>
    <row r="108" spans="1:6" s="146" customFormat="1" x14ac:dyDescent="0.25">
      <c r="A108" s="139">
        <v>43892</v>
      </c>
      <c r="B108" s="140">
        <v>290.95999999999998</v>
      </c>
      <c r="C108" s="142" t="s">
        <v>154</v>
      </c>
      <c r="D108" s="142" t="s">
        <v>126</v>
      </c>
      <c r="E108" s="142" t="s">
        <v>127</v>
      </c>
      <c r="F108" s="163"/>
    </row>
    <row r="109" spans="1:6" s="146" customFormat="1" x14ac:dyDescent="0.25">
      <c r="A109" s="139">
        <v>43892</v>
      </c>
      <c r="B109" s="140">
        <v>48.78</v>
      </c>
      <c r="C109" s="142" t="s">
        <v>155</v>
      </c>
      <c r="D109" s="142" t="s">
        <v>156</v>
      </c>
      <c r="E109" s="142" t="s">
        <v>127</v>
      </c>
      <c r="F109" s="163"/>
    </row>
    <row r="110" spans="1:6" s="146" customFormat="1" x14ac:dyDescent="0.25">
      <c r="A110" s="139">
        <v>43921</v>
      </c>
      <c r="B110" s="140">
        <v>299.57</v>
      </c>
      <c r="C110" s="142" t="s">
        <v>157</v>
      </c>
      <c r="D110" s="142" t="s">
        <v>126</v>
      </c>
      <c r="E110" s="142" t="s">
        <v>158</v>
      </c>
      <c r="F110" s="163"/>
    </row>
    <row r="111" spans="1:6" s="146" customFormat="1" x14ac:dyDescent="0.25">
      <c r="A111" s="139">
        <v>43906</v>
      </c>
      <c r="B111" s="140">
        <v>230.69</v>
      </c>
      <c r="C111" s="142" t="s">
        <v>159</v>
      </c>
      <c r="D111" s="142" t="s">
        <v>126</v>
      </c>
      <c r="E111" s="142" t="s">
        <v>160</v>
      </c>
      <c r="F111" s="163"/>
    </row>
    <row r="112" spans="1:6" s="146" customFormat="1" x14ac:dyDescent="0.25">
      <c r="A112" s="139">
        <v>43907</v>
      </c>
      <c r="B112" s="140">
        <v>290.95</v>
      </c>
      <c r="C112" s="142" t="s">
        <v>161</v>
      </c>
      <c r="D112" s="142" t="s">
        <v>126</v>
      </c>
      <c r="E112" s="142" t="s">
        <v>140</v>
      </c>
      <c r="F112" s="163"/>
    </row>
    <row r="113" spans="1:6" s="146" customFormat="1" x14ac:dyDescent="0.25">
      <c r="A113" s="139">
        <v>43910</v>
      </c>
      <c r="B113" s="140">
        <v>394.28</v>
      </c>
      <c r="C113" s="142" t="s">
        <v>162</v>
      </c>
      <c r="D113" s="142" t="s">
        <v>126</v>
      </c>
      <c r="E113" s="142" t="s">
        <v>163</v>
      </c>
      <c r="F113" s="163"/>
    </row>
    <row r="114" spans="1:6" s="146" customFormat="1" x14ac:dyDescent="0.25">
      <c r="A114" s="139">
        <v>43913</v>
      </c>
      <c r="B114" s="140">
        <v>299.57</v>
      </c>
      <c r="C114" s="142" t="s">
        <v>164</v>
      </c>
      <c r="D114" s="142" t="s">
        <v>126</v>
      </c>
      <c r="E114" s="142" t="s">
        <v>135</v>
      </c>
      <c r="F114" s="163"/>
    </row>
    <row r="115" spans="1:6" s="68" customFormat="1" hidden="1" x14ac:dyDescent="0.25">
      <c r="A115" s="154"/>
      <c r="B115" s="155"/>
      <c r="C115" s="156"/>
      <c r="D115" s="156"/>
      <c r="E115" s="157"/>
      <c r="F115" s="1"/>
    </row>
    <row r="116" spans="1:6" ht="19.5" customHeight="1" x14ac:dyDescent="0.25">
      <c r="A116" s="86" t="s">
        <v>76</v>
      </c>
      <c r="B116" s="87">
        <f>SUM(B71:B115)</f>
        <v>6474.7299999999987</v>
      </c>
      <c r="C116" s="137" t="str">
        <f>IF(SUBTOTAL(3,B71:B115)=SUBTOTAL(103,B71:B115),'Summary and sign-off'!$A$48,'Summary and sign-off'!$A$49)</f>
        <v>Check - there are no hidden rows with data</v>
      </c>
      <c r="D116" s="173" t="str">
        <f>IF('Summary and sign-off'!F56='Summary and sign-off'!F54,'Summary and sign-off'!A51,'Summary and sign-off'!A50)</f>
        <v>Check - each entry provides sufficient information</v>
      </c>
      <c r="E116" s="173"/>
      <c r="F116" s="46"/>
    </row>
    <row r="117" spans="1:6" ht="10.5" customHeight="1" x14ac:dyDescent="0.3">
      <c r="A117" s="27"/>
      <c r="B117" s="22"/>
      <c r="C117" s="27"/>
      <c r="D117" s="27"/>
      <c r="E117" s="27"/>
      <c r="F117" s="27"/>
    </row>
    <row r="118" spans="1:6" ht="10.5" customHeight="1" x14ac:dyDescent="0.3">
      <c r="A118" s="27"/>
      <c r="B118" s="22"/>
      <c r="C118" s="27"/>
      <c r="D118" s="27"/>
      <c r="E118" s="27"/>
      <c r="F118" s="27"/>
    </row>
    <row r="119" spans="1:6" ht="10.5" customHeight="1" x14ac:dyDescent="0.3">
      <c r="A119" s="27"/>
      <c r="B119" s="22"/>
      <c r="C119" s="27"/>
      <c r="D119" s="27"/>
      <c r="E119" s="27"/>
      <c r="F119" s="27"/>
    </row>
    <row r="120" spans="1:6" ht="10.5" customHeight="1" x14ac:dyDescent="0.3">
      <c r="A120" s="27"/>
      <c r="B120" s="22"/>
      <c r="C120" s="27"/>
      <c r="D120" s="27"/>
      <c r="E120" s="27"/>
      <c r="F120" s="27"/>
    </row>
    <row r="121" spans="1:6" ht="24.75" customHeight="1" x14ac:dyDescent="0.25">
      <c r="A121" s="174" t="s">
        <v>77</v>
      </c>
      <c r="B121" s="174"/>
      <c r="C121" s="174"/>
      <c r="D121" s="174"/>
      <c r="E121" s="174"/>
      <c r="F121" s="46"/>
    </row>
    <row r="122" spans="1:6" ht="27" customHeight="1" x14ac:dyDescent="0.25">
      <c r="A122" s="35" t="s">
        <v>68</v>
      </c>
      <c r="B122" s="35" t="s">
        <v>13</v>
      </c>
      <c r="C122" s="35" t="s">
        <v>78</v>
      </c>
      <c r="D122" s="35" t="s">
        <v>79</v>
      </c>
      <c r="E122" s="35" t="s">
        <v>72</v>
      </c>
      <c r="F122" s="49"/>
    </row>
    <row r="123" spans="1:6" s="68" customFormat="1" hidden="1" x14ac:dyDescent="0.25">
      <c r="A123" s="111"/>
      <c r="B123" s="112"/>
      <c r="C123" s="113"/>
      <c r="D123" s="113"/>
      <c r="E123" s="114"/>
      <c r="F123" s="1"/>
    </row>
    <row r="124" spans="1:6" s="68" customFormat="1" x14ac:dyDescent="0.25">
      <c r="A124" s="139">
        <v>43775</v>
      </c>
      <c r="B124" s="140">
        <v>16.3</v>
      </c>
      <c r="C124" s="142" t="s">
        <v>142</v>
      </c>
      <c r="D124" s="142" t="s">
        <v>123</v>
      </c>
      <c r="E124" s="142" t="s">
        <v>124</v>
      </c>
      <c r="F124" s="1"/>
    </row>
    <row r="125" spans="1:6" s="68" customFormat="1" x14ac:dyDescent="0.25">
      <c r="A125" s="139">
        <v>43775</v>
      </c>
      <c r="B125" s="140">
        <v>13.3</v>
      </c>
      <c r="C125" s="142" t="s">
        <v>143</v>
      </c>
      <c r="D125" s="142" t="s">
        <v>123</v>
      </c>
      <c r="E125" s="142" t="s">
        <v>124</v>
      </c>
      <c r="F125" s="1"/>
    </row>
    <row r="126" spans="1:6" s="68" customFormat="1" x14ac:dyDescent="0.25">
      <c r="A126" s="129"/>
      <c r="B126" s="130"/>
      <c r="C126" s="131"/>
      <c r="D126" s="131"/>
      <c r="E126" s="132"/>
      <c r="F126" s="1"/>
    </row>
    <row r="127" spans="1:6" s="68" customFormat="1" hidden="1" x14ac:dyDescent="0.25">
      <c r="A127" s="111"/>
      <c r="B127" s="112"/>
      <c r="C127" s="113"/>
      <c r="D127" s="113"/>
      <c r="E127" s="114"/>
      <c r="F127" s="1"/>
    </row>
    <row r="128" spans="1:6" ht="19.5" customHeight="1" x14ac:dyDescent="0.25">
      <c r="A128" s="86" t="s">
        <v>80</v>
      </c>
      <c r="B128" s="87">
        <f>SUM(B123:B127)</f>
        <v>29.6</v>
      </c>
      <c r="C128" s="137" t="str">
        <f>IF(SUBTOTAL(3,B123:B127)=SUBTOTAL(103,B123:B127),'Summary and sign-off'!$A$48,'Summary and sign-off'!$A$49)</f>
        <v>Check - there are no hidden rows with data</v>
      </c>
      <c r="D128" s="173" t="str">
        <f>IF('Summary and sign-off'!F57='Summary and sign-off'!F54,'Summary and sign-off'!A51,'Summary and sign-off'!A50)</f>
        <v>Check - each entry provides sufficient information</v>
      </c>
      <c r="E128" s="173"/>
      <c r="F128" s="46"/>
    </row>
    <row r="129" spans="1:6" ht="10.5" customHeight="1" x14ac:dyDescent="0.3">
      <c r="A129" s="27"/>
      <c r="B129" s="73"/>
      <c r="C129" s="22"/>
      <c r="D129" s="27"/>
      <c r="E129" s="27"/>
      <c r="F129" s="27"/>
    </row>
    <row r="130" spans="1:6" ht="34.5" customHeight="1" x14ac:dyDescent="0.25">
      <c r="A130" s="50" t="s">
        <v>81</v>
      </c>
      <c r="B130" s="74">
        <f>B66+B116+B128</f>
        <v>59139.01</v>
      </c>
      <c r="C130" s="51"/>
      <c r="D130" s="51"/>
      <c r="E130" s="51"/>
      <c r="F130" s="26"/>
    </row>
    <row r="131" spans="1:6" ht="13" x14ac:dyDescent="0.3">
      <c r="A131" s="27"/>
      <c r="B131" s="22"/>
      <c r="C131" s="27"/>
      <c r="D131" s="27"/>
      <c r="E131" s="27"/>
      <c r="F131" s="27"/>
    </row>
    <row r="132" spans="1:6" ht="13" x14ac:dyDescent="0.3">
      <c r="A132" s="52" t="s">
        <v>24</v>
      </c>
      <c r="B132" s="25"/>
      <c r="C132" s="26"/>
      <c r="D132" s="26"/>
      <c r="E132" s="26"/>
      <c r="F132" s="27"/>
    </row>
    <row r="133" spans="1:6" ht="12.65" customHeight="1" x14ac:dyDescent="0.25">
      <c r="A133" s="23" t="s">
        <v>82</v>
      </c>
      <c r="B133" s="53"/>
      <c r="C133" s="53"/>
      <c r="D133" s="32"/>
      <c r="E133" s="32"/>
      <c r="F133" s="27"/>
    </row>
    <row r="134" spans="1:6" ht="13" customHeight="1" x14ac:dyDescent="0.25">
      <c r="A134" s="31" t="s">
        <v>83</v>
      </c>
      <c r="B134" s="27"/>
      <c r="C134" s="32"/>
      <c r="D134" s="27"/>
      <c r="E134" s="32"/>
      <c r="F134" s="27"/>
    </row>
    <row r="135" spans="1:6" x14ac:dyDescent="0.25">
      <c r="A135" s="31" t="s">
        <v>84</v>
      </c>
      <c r="B135" s="32"/>
      <c r="C135" s="32"/>
      <c r="D135" s="32"/>
      <c r="E135" s="54"/>
      <c r="F135" s="46"/>
    </row>
    <row r="136" spans="1:6" ht="13" x14ac:dyDescent="0.3">
      <c r="A136" s="23" t="s">
        <v>30</v>
      </c>
      <c r="B136" s="25"/>
      <c r="C136" s="26"/>
      <c r="D136" s="26"/>
      <c r="E136" s="26"/>
      <c r="F136" s="27"/>
    </row>
    <row r="137" spans="1:6" ht="13" customHeight="1" x14ac:dyDescent="0.25">
      <c r="A137" s="31" t="s">
        <v>85</v>
      </c>
      <c r="B137" s="27"/>
      <c r="C137" s="32"/>
      <c r="D137" s="27"/>
      <c r="E137" s="32"/>
      <c r="F137" s="27"/>
    </row>
    <row r="138" spans="1:6" x14ac:dyDescent="0.25">
      <c r="A138" s="31" t="s">
        <v>86</v>
      </c>
      <c r="B138" s="32"/>
      <c r="C138" s="32"/>
      <c r="D138" s="32"/>
      <c r="E138" s="54"/>
      <c r="F138" s="46"/>
    </row>
    <row r="139" spans="1:6" x14ac:dyDescent="0.25">
      <c r="A139" s="36" t="s">
        <v>87</v>
      </c>
      <c r="B139" s="36"/>
      <c r="C139" s="36"/>
      <c r="D139" s="36"/>
      <c r="E139" s="54"/>
      <c r="F139" s="46"/>
    </row>
    <row r="140" spans="1:6" x14ac:dyDescent="0.25">
      <c r="A140" s="40"/>
      <c r="B140" s="27"/>
      <c r="C140" s="27"/>
      <c r="D140" s="27"/>
      <c r="E140" s="46"/>
      <c r="F140" s="46"/>
    </row>
    <row r="141" spans="1:6" hidden="1" x14ac:dyDescent="0.25">
      <c r="A141" s="40"/>
      <c r="B141" s="27"/>
      <c r="C141" s="27"/>
      <c r="D141" s="27"/>
      <c r="E141" s="46"/>
      <c r="F141" s="46"/>
    </row>
    <row r="142" spans="1:6" hidden="1" x14ac:dyDescent="0.25"/>
    <row r="143" spans="1:6" hidden="1" x14ac:dyDescent="0.25"/>
    <row r="144" spans="1:6" hidden="1" x14ac:dyDescent="0.25"/>
    <row r="145" spans="1:6" hidden="1" x14ac:dyDescent="0.25"/>
    <row r="146" spans="1:6" ht="12.75" hidden="1" customHeight="1" x14ac:dyDescent="0.25"/>
    <row r="147" spans="1:6" hidden="1" x14ac:dyDescent="0.25"/>
    <row r="148" spans="1:6" hidden="1" x14ac:dyDescent="0.25"/>
    <row r="149" spans="1:6" hidden="1" x14ac:dyDescent="0.25">
      <c r="A149" s="55"/>
      <c r="B149" s="46"/>
      <c r="C149" s="46"/>
      <c r="D149" s="46"/>
      <c r="E149" s="46"/>
      <c r="F149" s="46"/>
    </row>
    <row r="150" spans="1:6" hidden="1" x14ac:dyDescent="0.25">
      <c r="A150" s="55"/>
      <c r="B150" s="46"/>
      <c r="C150" s="46"/>
      <c r="D150" s="46"/>
      <c r="E150" s="46"/>
      <c r="F150" s="46"/>
    </row>
    <row r="151" spans="1:6" hidden="1" x14ac:dyDescent="0.25">
      <c r="A151" s="55"/>
      <c r="B151" s="46"/>
      <c r="C151" s="46"/>
      <c r="D151" s="46"/>
      <c r="E151" s="46"/>
      <c r="F151" s="46"/>
    </row>
    <row r="152" spans="1:6" hidden="1" x14ac:dyDescent="0.25">
      <c r="A152" s="55"/>
      <c r="B152" s="46"/>
      <c r="C152" s="46"/>
      <c r="D152" s="46"/>
      <c r="E152" s="46"/>
      <c r="F152" s="46"/>
    </row>
    <row r="153" spans="1:6" hidden="1" x14ac:dyDescent="0.25">
      <c r="A153" s="55"/>
      <c r="B153" s="46"/>
      <c r="C153" s="46"/>
      <c r="D153" s="46"/>
      <c r="E153" s="46"/>
      <c r="F153" s="46"/>
    </row>
    <row r="154" spans="1:6" hidden="1" x14ac:dyDescent="0.25"/>
    <row r="155" spans="1:6" hidden="1" x14ac:dyDescent="0.25"/>
    <row r="156" spans="1:6" hidden="1" x14ac:dyDescent="0.25"/>
    <row r="157" spans="1:6" hidden="1" x14ac:dyDescent="0.25"/>
    <row r="158" spans="1:6" hidden="1" x14ac:dyDescent="0.25"/>
    <row r="159" spans="1:6" hidden="1" x14ac:dyDescent="0.25"/>
    <row r="160" spans="1:6" hidden="1" x14ac:dyDescent="0.25"/>
    <row r="161" hidden="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sheetData>
  <sheetProtection sheet="1" formatCells="0" formatRows="0" insertColumns="0" insertRows="0" deleteRows="0"/>
  <mergeCells count="15">
    <mergeCell ref="B7:E7"/>
    <mergeCell ref="B5:E5"/>
    <mergeCell ref="D128:E128"/>
    <mergeCell ref="A1:E1"/>
    <mergeCell ref="A69:E69"/>
    <mergeCell ref="A121:E121"/>
    <mergeCell ref="B2:E2"/>
    <mergeCell ref="B3:E3"/>
    <mergeCell ref="B4:E4"/>
    <mergeCell ref="A8:E8"/>
    <mergeCell ref="A9:E9"/>
    <mergeCell ref="B6:E6"/>
    <mergeCell ref="D66:E66"/>
    <mergeCell ref="D116:E116"/>
    <mergeCell ref="A10:E10"/>
  </mergeCells>
  <dataValidations xWindow="152" yWindow="57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71 A12 A65 A123 A127 A115">
      <formula1>$B$4</formula1>
      <formula2>$B$5</formula2>
    </dataValidation>
    <dataValidation allowBlank="1" showInputMessage="1" showErrorMessage="1" prompt="Insert additional rows as needed:_x000a_- 'right click' on a row number (left of screen)_x000a_- select 'Insert' (this will insert a row above it)" sqref="A122 A70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4:A126 A72:A114 A13:A64">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Travel</oddFooter>
  </headerFooter>
  <legacyDrawing r:id="rId2"/>
  <extLst>
    <ext xmlns:x14="http://schemas.microsoft.com/office/spreadsheetml/2009/9/main" uri="{CCE6A557-97BC-4b89-ADB6-D9C93CAAB3DF}">
      <x14:dataValidations xmlns:xm="http://schemas.microsoft.com/office/excel/2006/main" xWindow="152" yWindow="57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B123:B127 B71:B115 B12:B65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115" zoomScaleNormal="115" workbookViewId="0">
      <selection activeCell="D17" sqref="D1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69" t="s">
        <v>60</v>
      </c>
      <c r="B1" s="169"/>
      <c r="C1" s="169"/>
      <c r="D1" s="169"/>
      <c r="E1" s="169"/>
      <c r="F1" s="38"/>
    </row>
    <row r="2" spans="1:6" ht="21" customHeight="1" x14ac:dyDescent="0.25">
      <c r="A2" s="4" t="s">
        <v>3</v>
      </c>
      <c r="B2" s="172" t="str">
        <f>'Summary and sign-off'!B2:F2</f>
        <v>Maritime New Zealand</v>
      </c>
      <c r="C2" s="172"/>
      <c r="D2" s="172"/>
      <c r="E2" s="172"/>
      <c r="F2" s="38"/>
    </row>
    <row r="3" spans="1:6" ht="21" customHeight="1" x14ac:dyDescent="0.25">
      <c r="A3" s="4" t="s">
        <v>61</v>
      </c>
      <c r="B3" s="172" t="str">
        <f>'Summary and sign-off'!B3:F3</f>
        <v>Keith Manch</v>
      </c>
      <c r="C3" s="172"/>
      <c r="D3" s="172"/>
      <c r="E3" s="172"/>
      <c r="F3" s="38"/>
    </row>
    <row r="4" spans="1:6" ht="21" customHeight="1" x14ac:dyDescent="0.25">
      <c r="A4" s="4" t="s">
        <v>62</v>
      </c>
      <c r="B4" s="172">
        <f>'Summary and sign-off'!B4:F4</f>
        <v>43647</v>
      </c>
      <c r="C4" s="172"/>
      <c r="D4" s="172"/>
      <c r="E4" s="172"/>
      <c r="F4" s="38"/>
    </row>
    <row r="5" spans="1:6" ht="21" customHeight="1" x14ac:dyDescent="0.25">
      <c r="A5" s="4" t="s">
        <v>63</v>
      </c>
      <c r="B5" s="172">
        <f>'Summary and sign-off'!B5:F5</f>
        <v>44012</v>
      </c>
      <c r="C5" s="172"/>
      <c r="D5" s="172"/>
      <c r="E5" s="172"/>
      <c r="F5" s="38"/>
    </row>
    <row r="6" spans="1:6" ht="21" customHeight="1" x14ac:dyDescent="0.25">
      <c r="A6" s="4" t="s">
        <v>64</v>
      </c>
      <c r="B6" s="167" t="s">
        <v>32</v>
      </c>
      <c r="C6" s="167"/>
      <c r="D6" s="167"/>
      <c r="E6" s="167"/>
      <c r="F6" s="38"/>
    </row>
    <row r="7" spans="1:6" ht="21" customHeight="1" x14ac:dyDescent="0.25">
      <c r="A7" s="4" t="s">
        <v>7</v>
      </c>
      <c r="B7" s="167" t="s">
        <v>34</v>
      </c>
      <c r="C7" s="167"/>
      <c r="D7" s="167"/>
      <c r="E7" s="167"/>
      <c r="F7" s="38"/>
    </row>
    <row r="8" spans="1:6" ht="35.25" customHeight="1" x14ac:dyDescent="0.35">
      <c r="A8" s="182" t="s">
        <v>88</v>
      </c>
      <c r="B8" s="182"/>
      <c r="C8" s="183"/>
      <c r="D8" s="183"/>
      <c r="E8" s="183"/>
      <c r="F8" s="42"/>
    </row>
    <row r="9" spans="1:6" ht="35.25" customHeight="1" x14ac:dyDescent="0.35">
      <c r="A9" s="180" t="s">
        <v>89</v>
      </c>
      <c r="B9" s="181"/>
      <c r="C9" s="181"/>
      <c r="D9" s="181"/>
      <c r="E9" s="181"/>
      <c r="F9" s="42"/>
    </row>
    <row r="10" spans="1:6" ht="27" customHeight="1" x14ac:dyDescent="0.25">
      <c r="A10" s="35" t="s">
        <v>90</v>
      </c>
      <c r="B10" s="35" t="s">
        <v>13</v>
      </c>
      <c r="C10" s="35" t="s">
        <v>91</v>
      </c>
      <c r="D10" s="35" t="s">
        <v>92</v>
      </c>
      <c r="E10" s="35" t="s">
        <v>72</v>
      </c>
      <c r="F10" s="23"/>
    </row>
    <row r="11" spans="1:6" s="68" customFormat="1" hidden="1" x14ac:dyDescent="0.25">
      <c r="A11" s="120"/>
      <c r="B11" s="121"/>
      <c r="C11" s="160"/>
      <c r="D11" s="160"/>
      <c r="E11" s="161"/>
      <c r="F11" s="2"/>
    </row>
    <row r="12" spans="1:6" s="142" customFormat="1" x14ac:dyDescent="0.25">
      <c r="A12" s="139">
        <v>43724</v>
      </c>
      <c r="B12" s="140">
        <v>131</v>
      </c>
      <c r="C12" s="142" t="s">
        <v>201</v>
      </c>
      <c r="D12" s="142" t="s">
        <v>200</v>
      </c>
      <c r="E12" s="142" t="s">
        <v>124</v>
      </c>
      <c r="F12" s="159"/>
    </row>
    <row r="13" spans="1:6" s="142" customFormat="1" x14ac:dyDescent="0.25">
      <c r="A13" s="139">
        <v>43659</v>
      </c>
      <c r="B13" s="140">
        <v>400.25</v>
      </c>
      <c r="C13" s="141" t="s">
        <v>203</v>
      </c>
      <c r="D13" s="141" t="s">
        <v>204</v>
      </c>
      <c r="E13" s="142" t="s">
        <v>202</v>
      </c>
      <c r="F13" s="159"/>
    </row>
    <row r="14" spans="1:6" s="68" customFormat="1" ht="11.25" hidden="1" customHeight="1" x14ac:dyDescent="0.25">
      <c r="A14" s="115"/>
      <c r="B14" s="112"/>
      <c r="C14" s="116"/>
      <c r="D14" s="116"/>
      <c r="E14" s="117"/>
      <c r="F14" s="2"/>
    </row>
    <row r="15" spans="1:6" ht="34.5" customHeight="1" x14ac:dyDescent="0.25">
      <c r="A15" s="69" t="s">
        <v>93</v>
      </c>
      <c r="B15" s="78">
        <f>SUM(B11:B14)</f>
        <v>531.25</v>
      </c>
      <c r="C15" s="85" t="str">
        <f>IF(SUBTOTAL(3,B11:B14)=SUBTOTAL(103,B11:B14),'Summary and sign-off'!$A$48,'Summary and sign-off'!$A$49)</f>
        <v>Check - there are no hidden rows with data</v>
      </c>
      <c r="D15" s="173" t="str">
        <f>IF('Summary and sign-off'!F58='Summary and sign-off'!F54,'Summary and sign-off'!A51,'Summary and sign-off'!A50)</f>
        <v>Check - each entry provides sufficient information</v>
      </c>
      <c r="E15" s="173"/>
      <c r="F15" s="2"/>
    </row>
    <row r="16" spans="1:6" ht="13" x14ac:dyDescent="0.3">
      <c r="A16" s="21"/>
      <c r="B16" s="20"/>
      <c r="C16" s="20"/>
      <c r="D16" s="20"/>
      <c r="E16" s="20"/>
      <c r="F16" s="38"/>
    </row>
    <row r="17" spans="1:6" ht="13" x14ac:dyDescent="0.3">
      <c r="A17" s="21" t="s">
        <v>24</v>
      </c>
      <c r="B17" s="22"/>
      <c r="C17" s="27"/>
      <c r="D17" s="20"/>
      <c r="E17" s="20"/>
      <c r="F17" s="38"/>
    </row>
    <row r="18" spans="1:6" ht="12.75" customHeight="1" x14ac:dyDescent="0.25">
      <c r="A18" s="23" t="s">
        <v>94</v>
      </c>
      <c r="B18" s="23"/>
      <c r="C18" s="23"/>
      <c r="D18" s="23"/>
      <c r="E18" s="23"/>
      <c r="F18" s="38"/>
    </row>
    <row r="19" spans="1:6" x14ac:dyDescent="0.25">
      <c r="A19" s="23" t="s">
        <v>95</v>
      </c>
      <c r="B19" s="31"/>
      <c r="C19" s="43"/>
      <c r="D19" s="44"/>
      <c r="E19" s="44"/>
      <c r="F19" s="38"/>
    </row>
    <row r="20" spans="1:6" ht="13" x14ac:dyDescent="0.3">
      <c r="A20" s="23" t="s">
        <v>30</v>
      </c>
      <c r="B20" s="25"/>
      <c r="C20" s="26"/>
      <c r="D20" s="26"/>
      <c r="E20" s="26"/>
      <c r="F20" s="27"/>
    </row>
    <row r="21" spans="1:6" x14ac:dyDescent="0.25">
      <c r="A21" s="31" t="s">
        <v>96</v>
      </c>
      <c r="B21" s="31"/>
      <c r="C21" s="43"/>
      <c r="D21" s="43"/>
      <c r="E21" s="43"/>
      <c r="F21" s="38"/>
    </row>
    <row r="22" spans="1:6" ht="12.75" customHeight="1" x14ac:dyDescent="0.25">
      <c r="A22" s="31" t="s">
        <v>97</v>
      </c>
      <c r="B22" s="31"/>
      <c r="C22" s="45"/>
      <c r="D22" s="45"/>
      <c r="E22" s="33"/>
      <c r="F22" s="38"/>
    </row>
    <row r="23" spans="1:6" x14ac:dyDescent="0.25">
      <c r="A23" s="20"/>
      <c r="B23" s="20"/>
      <c r="C23" s="20"/>
      <c r="D23" s="20"/>
      <c r="E23" s="20"/>
      <c r="F23" s="38"/>
    </row>
    <row r="24" spans="1:6" hidden="1" x14ac:dyDescent="0.25"/>
    <row r="25" spans="1:6" hidden="1" x14ac:dyDescent="0.25"/>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x14ac:dyDescent="0.25"/>
    <row r="44" x14ac:dyDescent="0.25"/>
    <row r="45" x14ac:dyDescent="0.25"/>
    <row r="46" x14ac:dyDescent="0.25"/>
    <row r="47" x14ac:dyDescent="0.25"/>
    <row r="48" x14ac:dyDescent="0.25"/>
    <row r="49" x14ac:dyDescent="0.25"/>
    <row r="50" x14ac:dyDescent="0.25"/>
    <row r="51" x14ac:dyDescent="0.25"/>
    <row r="52" x14ac:dyDescent="0.25"/>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28"/>
  <sheetViews>
    <sheetView topLeftCell="A7" zoomScaleNormal="100" workbookViewId="0">
      <selection activeCell="A34" sqref="A34"/>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69" t="s">
        <v>60</v>
      </c>
      <c r="B1" s="169"/>
      <c r="C1" s="169"/>
      <c r="D1" s="169"/>
      <c r="E1" s="169"/>
      <c r="F1" s="24"/>
    </row>
    <row r="2" spans="1:6" ht="21" customHeight="1" x14ac:dyDescent="0.25">
      <c r="A2" s="4" t="s">
        <v>3</v>
      </c>
      <c r="B2" s="172" t="str">
        <f>'Summary and sign-off'!B2:F2</f>
        <v>Maritime New Zealand</v>
      </c>
      <c r="C2" s="172"/>
      <c r="D2" s="172"/>
      <c r="E2" s="172"/>
      <c r="F2" s="24"/>
    </row>
    <row r="3" spans="1:6" ht="21" customHeight="1" x14ac:dyDescent="0.25">
      <c r="A3" s="4" t="s">
        <v>61</v>
      </c>
      <c r="B3" s="172" t="str">
        <f>'Summary and sign-off'!B3:F3</f>
        <v>Keith Manch</v>
      </c>
      <c r="C3" s="172"/>
      <c r="D3" s="172"/>
      <c r="E3" s="172"/>
      <c r="F3" s="24"/>
    </row>
    <row r="4" spans="1:6" ht="21" customHeight="1" x14ac:dyDescent="0.25">
      <c r="A4" s="4" t="s">
        <v>62</v>
      </c>
      <c r="B4" s="172">
        <f>'Summary and sign-off'!B4:F4</f>
        <v>43647</v>
      </c>
      <c r="C4" s="172"/>
      <c r="D4" s="172"/>
      <c r="E4" s="172"/>
      <c r="F4" s="24"/>
    </row>
    <row r="5" spans="1:6" ht="21" customHeight="1" x14ac:dyDescent="0.25">
      <c r="A5" s="4" t="s">
        <v>63</v>
      </c>
      <c r="B5" s="172">
        <f>'Summary and sign-off'!B5:F5</f>
        <v>44012</v>
      </c>
      <c r="C5" s="172"/>
      <c r="D5" s="172"/>
      <c r="E5" s="172"/>
      <c r="F5" s="24"/>
    </row>
    <row r="6" spans="1:6" ht="21" customHeight="1" x14ac:dyDescent="0.25">
      <c r="A6" s="4" t="s">
        <v>64</v>
      </c>
      <c r="B6" s="167" t="s">
        <v>32</v>
      </c>
      <c r="C6" s="167"/>
      <c r="D6" s="167"/>
      <c r="E6" s="167"/>
      <c r="F6" s="34"/>
    </row>
    <row r="7" spans="1:6" ht="21" customHeight="1" x14ac:dyDescent="0.25">
      <c r="A7" s="4" t="s">
        <v>7</v>
      </c>
      <c r="B7" s="167" t="s">
        <v>34</v>
      </c>
      <c r="C7" s="167"/>
      <c r="D7" s="167"/>
      <c r="E7" s="167"/>
      <c r="F7" s="34"/>
    </row>
    <row r="8" spans="1:6" ht="35.25" customHeight="1" x14ac:dyDescent="0.25">
      <c r="A8" s="176" t="s">
        <v>98</v>
      </c>
      <c r="B8" s="176"/>
      <c r="C8" s="183"/>
      <c r="D8" s="183"/>
      <c r="E8" s="183"/>
      <c r="F8" s="24"/>
    </row>
    <row r="9" spans="1:6" ht="35.25" customHeight="1" x14ac:dyDescent="0.25">
      <c r="A9" s="184" t="s">
        <v>99</v>
      </c>
      <c r="B9" s="185"/>
      <c r="C9" s="185"/>
      <c r="D9" s="185"/>
      <c r="E9" s="185"/>
      <c r="F9" s="24"/>
    </row>
    <row r="10" spans="1:6" ht="27" customHeight="1" x14ac:dyDescent="0.25">
      <c r="A10" s="35" t="s">
        <v>68</v>
      </c>
      <c r="B10" s="35" t="s">
        <v>13</v>
      </c>
      <c r="C10" s="35" t="s">
        <v>100</v>
      </c>
      <c r="D10" s="35" t="s">
        <v>101</v>
      </c>
      <c r="E10" s="35" t="s">
        <v>72</v>
      </c>
      <c r="F10" s="36"/>
    </row>
    <row r="11" spans="1:6" s="68" customFormat="1" hidden="1" x14ac:dyDescent="0.25">
      <c r="A11" s="115"/>
      <c r="B11" s="121"/>
      <c r="C11" s="160"/>
      <c r="D11" s="160"/>
      <c r="E11" s="161"/>
      <c r="F11" s="3"/>
    </row>
    <row r="12" spans="1:6" s="68" customFormat="1" x14ac:dyDescent="0.25">
      <c r="A12" s="147"/>
      <c r="B12" s="151">
        <v>99.99</v>
      </c>
      <c r="C12" s="149" t="s">
        <v>165</v>
      </c>
      <c r="D12" s="149" t="s">
        <v>166</v>
      </c>
      <c r="E12" s="149" t="s">
        <v>277</v>
      </c>
      <c r="F12" s="3"/>
    </row>
    <row r="13" spans="1:6" s="68" customFormat="1" x14ac:dyDescent="0.25">
      <c r="A13" s="147"/>
      <c r="B13" s="162">
        <v>12.24</v>
      </c>
      <c r="C13" s="142" t="s">
        <v>167</v>
      </c>
      <c r="D13" s="149" t="s">
        <v>173</v>
      </c>
      <c r="E13" s="149" t="s">
        <v>124</v>
      </c>
      <c r="F13" s="3"/>
    </row>
    <row r="14" spans="1:6" s="68" customFormat="1" x14ac:dyDescent="0.25">
      <c r="A14" s="147"/>
      <c r="B14" s="162">
        <v>26.64</v>
      </c>
      <c r="C14" s="142" t="s">
        <v>168</v>
      </c>
      <c r="D14" s="149" t="s">
        <v>173</v>
      </c>
      <c r="E14" s="149" t="s">
        <v>124</v>
      </c>
      <c r="F14" s="3"/>
    </row>
    <row r="15" spans="1:6" s="68" customFormat="1" x14ac:dyDescent="0.25">
      <c r="A15" s="147"/>
      <c r="B15" s="162">
        <v>685</v>
      </c>
      <c r="C15" s="142" t="s">
        <v>169</v>
      </c>
      <c r="D15" s="149" t="s">
        <v>171</v>
      </c>
      <c r="E15" s="149" t="s">
        <v>277</v>
      </c>
      <c r="F15" s="3"/>
    </row>
    <row r="16" spans="1:6" s="68" customFormat="1" x14ac:dyDescent="0.25">
      <c r="A16" s="147"/>
      <c r="B16" s="162">
        <v>60</v>
      </c>
      <c r="C16" s="142" t="s">
        <v>170</v>
      </c>
      <c r="D16" s="149" t="s">
        <v>172</v>
      </c>
      <c r="E16" s="149" t="s">
        <v>277</v>
      </c>
      <c r="F16" s="3"/>
    </row>
    <row r="17" spans="1:6" s="68" customFormat="1" x14ac:dyDescent="0.25">
      <c r="A17" s="147"/>
      <c r="B17" s="150">
        <v>178.52</v>
      </c>
      <c r="C17" s="148" t="s">
        <v>174</v>
      </c>
      <c r="D17" s="149" t="s">
        <v>198</v>
      </c>
      <c r="E17" s="149" t="s">
        <v>277</v>
      </c>
      <c r="F17" s="3"/>
    </row>
    <row r="18" spans="1:6" s="68" customFormat="1" x14ac:dyDescent="0.25">
      <c r="A18" s="147"/>
      <c r="B18" s="150">
        <v>5</v>
      </c>
      <c r="C18" s="148" t="s">
        <v>175</v>
      </c>
      <c r="D18" s="149" t="s">
        <v>199</v>
      </c>
      <c r="E18" s="149" t="s">
        <v>277</v>
      </c>
      <c r="F18" s="3"/>
    </row>
    <row r="19" spans="1:6" s="68" customFormat="1" x14ac:dyDescent="0.25">
      <c r="A19" s="147"/>
      <c r="B19" s="150">
        <v>42</v>
      </c>
      <c r="C19" s="148" t="s">
        <v>176</v>
      </c>
      <c r="D19" s="149" t="s">
        <v>198</v>
      </c>
      <c r="E19" s="149" t="s">
        <v>277</v>
      </c>
      <c r="F19" s="3"/>
    </row>
    <row r="20" spans="1:6" s="68" customFormat="1" x14ac:dyDescent="0.25">
      <c r="A20" s="147"/>
      <c r="B20" s="150">
        <v>5</v>
      </c>
      <c r="C20" s="148" t="s">
        <v>177</v>
      </c>
      <c r="D20" s="149" t="s">
        <v>199</v>
      </c>
      <c r="E20" s="149" t="s">
        <v>277</v>
      </c>
      <c r="F20" s="3"/>
    </row>
    <row r="21" spans="1:6" s="68" customFormat="1" x14ac:dyDescent="0.25">
      <c r="A21" s="147"/>
      <c r="B21" s="150">
        <v>92.8</v>
      </c>
      <c r="C21" s="148" t="s">
        <v>178</v>
      </c>
      <c r="D21" s="149" t="s">
        <v>198</v>
      </c>
      <c r="E21" s="149" t="s">
        <v>277</v>
      </c>
      <c r="F21" s="3"/>
    </row>
    <row r="22" spans="1:6" s="68" customFormat="1" x14ac:dyDescent="0.25">
      <c r="A22" s="147"/>
      <c r="B22" s="150">
        <v>5</v>
      </c>
      <c r="C22" s="148" t="s">
        <v>179</v>
      </c>
      <c r="D22" s="149" t="s">
        <v>199</v>
      </c>
      <c r="E22" s="149" t="s">
        <v>277</v>
      </c>
      <c r="F22" s="3"/>
    </row>
    <row r="23" spans="1:6" s="68" customFormat="1" x14ac:dyDescent="0.25">
      <c r="A23" s="147"/>
      <c r="B23" s="150">
        <v>94.01</v>
      </c>
      <c r="C23" s="148" t="s">
        <v>180</v>
      </c>
      <c r="D23" s="149" t="s">
        <v>198</v>
      </c>
      <c r="E23" s="149" t="s">
        <v>277</v>
      </c>
      <c r="F23" s="3"/>
    </row>
    <row r="24" spans="1:6" s="68" customFormat="1" x14ac:dyDescent="0.25">
      <c r="A24" s="147"/>
      <c r="B24" s="150">
        <v>5</v>
      </c>
      <c r="C24" s="148" t="s">
        <v>181</v>
      </c>
      <c r="D24" s="149" t="s">
        <v>199</v>
      </c>
      <c r="E24" s="149" t="s">
        <v>277</v>
      </c>
      <c r="F24" s="3"/>
    </row>
    <row r="25" spans="1:6" s="68" customFormat="1" x14ac:dyDescent="0.25">
      <c r="A25" s="147"/>
      <c r="B25" s="150">
        <v>88.6</v>
      </c>
      <c r="C25" s="148" t="s">
        <v>182</v>
      </c>
      <c r="D25" s="149" t="s">
        <v>198</v>
      </c>
      <c r="E25" s="149" t="s">
        <v>277</v>
      </c>
      <c r="F25" s="3"/>
    </row>
    <row r="26" spans="1:6" s="68" customFormat="1" x14ac:dyDescent="0.25">
      <c r="A26" s="147"/>
      <c r="B26" s="150">
        <v>5</v>
      </c>
      <c r="C26" s="148" t="s">
        <v>183</v>
      </c>
      <c r="D26" s="149" t="s">
        <v>199</v>
      </c>
      <c r="E26" s="149" t="s">
        <v>277</v>
      </c>
      <c r="F26" s="3"/>
    </row>
    <row r="27" spans="1:6" s="68" customFormat="1" x14ac:dyDescent="0.25">
      <c r="A27" s="147"/>
      <c r="B27" s="150">
        <v>66.2</v>
      </c>
      <c r="C27" s="148" t="s">
        <v>184</v>
      </c>
      <c r="D27" s="149" t="s">
        <v>198</v>
      </c>
      <c r="E27" s="149" t="s">
        <v>277</v>
      </c>
      <c r="F27" s="3"/>
    </row>
    <row r="28" spans="1:6" s="68" customFormat="1" x14ac:dyDescent="0.25">
      <c r="A28" s="147"/>
      <c r="B28" s="150">
        <v>5</v>
      </c>
      <c r="C28" s="148" t="s">
        <v>185</v>
      </c>
      <c r="D28" s="149" t="s">
        <v>199</v>
      </c>
      <c r="E28" s="149" t="s">
        <v>277</v>
      </c>
      <c r="F28" s="3"/>
    </row>
    <row r="29" spans="1:6" s="68" customFormat="1" x14ac:dyDescent="0.25">
      <c r="A29" s="147"/>
      <c r="B29" s="150">
        <v>57</v>
      </c>
      <c r="C29" s="148" t="s">
        <v>186</v>
      </c>
      <c r="D29" s="149" t="s">
        <v>198</v>
      </c>
      <c r="E29" s="149" t="s">
        <v>277</v>
      </c>
      <c r="F29" s="3"/>
    </row>
    <row r="30" spans="1:6" s="68" customFormat="1" x14ac:dyDescent="0.25">
      <c r="A30" s="147"/>
      <c r="B30" s="150">
        <v>15</v>
      </c>
      <c r="C30" s="148" t="s">
        <v>187</v>
      </c>
      <c r="D30" s="149" t="s">
        <v>199</v>
      </c>
      <c r="E30" s="149" t="s">
        <v>277</v>
      </c>
      <c r="F30" s="3"/>
    </row>
    <row r="31" spans="1:6" s="68" customFormat="1" x14ac:dyDescent="0.25">
      <c r="A31" s="147"/>
      <c r="B31" s="150">
        <v>42</v>
      </c>
      <c r="C31" s="148" t="s">
        <v>188</v>
      </c>
      <c r="D31" s="149" t="s">
        <v>198</v>
      </c>
      <c r="E31" s="149" t="s">
        <v>277</v>
      </c>
      <c r="F31" s="3"/>
    </row>
    <row r="32" spans="1:6" s="68" customFormat="1" x14ac:dyDescent="0.25">
      <c r="A32" s="147"/>
      <c r="B32" s="150">
        <v>5</v>
      </c>
      <c r="C32" s="148" t="s">
        <v>189</v>
      </c>
      <c r="D32" s="149" t="s">
        <v>199</v>
      </c>
      <c r="E32" s="149" t="s">
        <v>277</v>
      </c>
      <c r="F32" s="3"/>
    </row>
    <row r="33" spans="1:6" s="68" customFormat="1" x14ac:dyDescent="0.25">
      <c r="A33" s="147"/>
      <c r="B33" s="150">
        <v>42</v>
      </c>
      <c r="C33" s="148" t="s">
        <v>190</v>
      </c>
      <c r="D33" s="149" t="s">
        <v>198</v>
      </c>
      <c r="E33" s="149" t="s">
        <v>277</v>
      </c>
      <c r="F33" s="3"/>
    </row>
    <row r="34" spans="1:6" s="68" customFormat="1" x14ac:dyDescent="0.25">
      <c r="A34" s="147"/>
      <c r="B34" s="150">
        <v>5</v>
      </c>
      <c r="C34" s="148" t="s">
        <v>191</v>
      </c>
      <c r="D34" s="149" t="s">
        <v>199</v>
      </c>
      <c r="E34" s="149" t="s">
        <v>277</v>
      </c>
      <c r="F34" s="3"/>
    </row>
    <row r="35" spans="1:6" s="68" customFormat="1" x14ac:dyDescent="0.25">
      <c r="A35" s="147"/>
      <c r="B35" s="150">
        <v>42</v>
      </c>
      <c r="C35" s="148" t="s">
        <v>192</v>
      </c>
      <c r="D35" s="149" t="s">
        <v>198</v>
      </c>
      <c r="E35" s="149" t="s">
        <v>277</v>
      </c>
      <c r="F35" s="3"/>
    </row>
    <row r="36" spans="1:6" s="68" customFormat="1" x14ac:dyDescent="0.25">
      <c r="A36" s="147"/>
      <c r="B36" s="150">
        <v>5</v>
      </c>
      <c r="C36" s="148" t="s">
        <v>193</v>
      </c>
      <c r="D36" s="149" t="s">
        <v>199</v>
      </c>
      <c r="E36" s="149" t="s">
        <v>277</v>
      </c>
      <c r="F36" s="3"/>
    </row>
    <row r="37" spans="1:6" s="68" customFormat="1" x14ac:dyDescent="0.25">
      <c r="A37" s="147"/>
      <c r="B37" s="150">
        <v>42.43</v>
      </c>
      <c r="C37" s="148" t="s">
        <v>194</v>
      </c>
      <c r="D37" s="149" t="s">
        <v>198</v>
      </c>
      <c r="E37" s="149" t="s">
        <v>277</v>
      </c>
      <c r="F37" s="3"/>
    </row>
    <row r="38" spans="1:6" s="68" customFormat="1" x14ac:dyDescent="0.25">
      <c r="A38" s="147"/>
      <c r="B38" s="150">
        <v>5</v>
      </c>
      <c r="C38" s="148" t="s">
        <v>195</v>
      </c>
      <c r="D38" s="149" t="s">
        <v>199</v>
      </c>
      <c r="E38" s="149" t="s">
        <v>277</v>
      </c>
      <c r="F38" s="3"/>
    </row>
    <row r="39" spans="1:6" s="68" customFormat="1" x14ac:dyDescent="0.25">
      <c r="A39" s="147"/>
      <c r="B39" s="150">
        <v>42.17</v>
      </c>
      <c r="C39" s="148" t="s">
        <v>196</v>
      </c>
      <c r="D39" s="149" t="s">
        <v>198</v>
      </c>
      <c r="E39" s="149" t="s">
        <v>277</v>
      </c>
      <c r="F39" s="3"/>
    </row>
    <row r="40" spans="1:6" s="68" customFormat="1" x14ac:dyDescent="0.25">
      <c r="A40" s="147"/>
      <c r="B40" s="150">
        <v>5</v>
      </c>
      <c r="C40" s="148" t="s">
        <v>197</v>
      </c>
      <c r="D40" s="149" t="s">
        <v>199</v>
      </c>
      <c r="E40" s="149" t="s">
        <v>277</v>
      </c>
      <c r="F40" s="3"/>
    </row>
    <row r="41" spans="1:6" s="68" customFormat="1" hidden="1" x14ac:dyDescent="0.25">
      <c r="A41" s="115"/>
      <c r="B41" s="112"/>
      <c r="C41" s="116"/>
      <c r="D41" s="116"/>
      <c r="E41" s="117"/>
      <c r="F41" s="3"/>
    </row>
    <row r="42" spans="1:6" ht="34.5" customHeight="1" x14ac:dyDescent="0.25">
      <c r="A42" s="69" t="s">
        <v>102</v>
      </c>
      <c r="B42" s="78">
        <f>SUM(B11:B41)</f>
        <v>1783.6000000000001</v>
      </c>
      <c r="C42" s="85" t="str">
        <f>IF(SUBTOTAL(3,B11:B41)=SUBTOTAL(103,B11:B41),'Summary and sign-off'!$A$48,'Summary and sign-off'!$A$49)</f>
        <v>Check - there are no hidden rows with data</v>
      </c>
      <c r="D42" s="173" t="str">
        <f>IF('Summary and sign-off'!F59='Summary and sign-off'!F54,'Summary and sign-off'!A51,'Summary and sign-off'!A50)</f>
        <v>Check - each entry provides sufficient information</v>
      </c>
      <c r="E42" s="173"/>
      <c r="F42" s="37"/>
    </row>
    <row r="43" spans="1:6" ht="14.15" customHeight="1" x14ac:dyDescent="0.25">
      <c r="A43" s="38"/>
      <c r="B43" s="27"/>
      <c r="C43" s="20"/>
      <c r="D43" s="20"/>
      <c r="E43" s="20"/>
      <c r="F43" s="24"/>
    </row>
    <row r="44" spans="1:6" ht="13" x14ac:dyDescent="0.3">
      <c r="A44" s="21" t="s">
        <v>103</v>
      </c>
      <c r="B44" s="20"/>
      <c r="C44" s="20"/>
      <c r="D44" s="20"/>
      <c r="E44" s="20"/>
      <c r="F44" s="24"/>
    </row>
    <row r="45" spans="1:6" ht="12.65" customHeight="1" x14ac:dyDescent="0.25">
      <c r="A45" s="23" t="s">
        <v>82</v>
      </c>
      <c r="B45" s="20"/>
      <c r="C45" s="20"/>
      <c r="D45" s="20"/>
      <c r="E45" s="20"/>
      <c r="F45" s="24"/>
    </row>
    <row r="46" spans="1:6" ht="13" x14ac:dyDescent="0.3">
      <c r="A46" s="23" t="s">
        <v>30</v>
      </c>
      <c r="B46" s="25"/>
      <c r="C46" s="26"/>
      <c r="D46" s="26"/>
      <c r="E46" s="26"/>
      <c r="F46" s="27"/>
    </row>
    <row r="47" spans="1:6" x14ac:dyDescent="0.25">
      <c r="A47" s="31" t="s">
        <v>96</v>
      </c>
      <c r="B47" s="32"/>
      <c r="C47" s="27"/>
      <c r="D47" s="27"/>
      <c r="E47" s="27"/>
      <c r="F47" s="27"/>
    </row>
    <row r="48" spans="1:6" ht="12.75" customHeight="1" x14ac:dyDescent="0.25">
      <c r="A48" s="31" t="s">
        <v>97</v>
      </c>
      <c r="B48" s="39"/>
      <c r="C48" s="33"/>
      <c r="D48" s="33"/>
      <c r="E48" s="33"/>
      <c r="F48" s="33"/>
    </row>
    <row r="49" spans="1:6" x14ac:dyDescent="0.25">
      <c r="A49" s="38"/>
      <c r="B49" s="40"/>
      <c r="C49" s="20"/>
      <c r="D49" s="20"/>
      <c r="E49" s="20"/>
      <c r="F49" s="38"/>
    </row>
    <row r="50" spans="1:6" hidden="1" x14ac:dyDescent="0.25">
      <c r="A50" s="20"/>
      <c r="B50" s="20"/>
      <c r="C50" s="20"/>
      <c r="D50" s="20"/>
      <c r="E50" s="38"/>
    </row>
    <row r="51" spans="1:6" ht="12.75" hidden="1" customHeight="1" x14ac:dyDescent="0.25"/>
    <row r="52" spans="1:6" hidden="1" x14ac:dyDescent="0.25">
      <c r="A52" s="41"/>
      <c r="B52" s="41"/>
      <c r="C52" s="41"/>
      <c r="D52" s="41"/>
      <c r="E52" s="41"/>
      <c r="F52" s="24"/>
    </row>
    <row r="53" spans="1:6" hidden="1" x14ac:dyDescent="0.25">
      <c r="A53" s="41"/>
      <c r="B53" s="41"/>
      <c r="C53" s="41"/>
      <c r="D53" s="41"/>
      <c r="E53" s="41"/>
      <c r="F53" s="24"/>
    </row>
    <row r="54" spans="1:6" hidden="1" x14ac:dyDescent="0.25">
      <c r="A54" s="41"/>
      <c r="B54" s="41"/>
      <c r="C54" s="41"/>
      <c r="D54" s="41"/>
      <c r="E54" s="41"/>
      <c r="F54" s="24"/>
    </row>
    <row r="55" spans="1:6" hidden="1" x14ac:dyDescent="0.25">
      <c r="A55" s="41"/>
      <c r="B55" s="41"/>
      <c r="C55" s="41"/>
      <c r="D55" s="41"/>
      <c r="E55" s="41"/>
      <c r="F55" s="24"/>
    </row>
    <row r="56" spans="1:6" hidden="1" x14ac:dyDescent="0.25">
      <c r="A56" s="41"/>
      <c r="B56" s="41"/>
      <c r="C56" s="41"/>
      <c r="D56" s="41"/>
      <c r="E56" s="41"/>
      <c r="F56" s="24"/>
    </row>
    <row r="57" spans="1:6" hidden="1" x14ac:dyDescent="0.25"/>
    <row r="58" spans="1:6" hidden="1" x14ac:dyDescent="0.25"/>
    <row r="59" spans="1:6" hidden="1" x14ac:dyDescent="0.25"/>
    <row r="60" spans="1:6" hidden="1" x14ac:dyDescent="0.25"/>
    <row r="61" spans="1:6" hidden="1" x14ac:dyDescent="0.25"/>
    <row r="62" spans="1:6" hidden="1" x14ac:dyDescent="0.25"/>
    <row r="63" spans="1:6" hidden="1" x14ac:dyDescent="0.25"/>
    <row r="64" spans="1:6" hidden="1" x14ac:dyDescent="0.25"/>
    <row r="65" hidden="1" x14ac:dyDescent="0.25"/>
    <row r="66" hidden="1" x14ac:dyDescent="0.25"/>
    <row r="67" hidden="1" x14ac:dyDescent="0.25"/>
    <row r="68" x14ac:dyDescent="0.25"/>
    <row r="69" x14ac:dyDescent="0.25"/>
    <row r="70" x14ac:dyDescent="0.25"/>
    <row r="71" x14ac:dyDescent="0.25"/>
    <row r="72" x14ac:dyDescent="0.25"/>
    <row r="73" hidden="1" x14ac:dyDescent="0.25"/>
    <row r="74" hidden="1" x14ac:dyDescent="0.25"/>
    <row r="75" hidden="1" x14ac:dyDescent="0.25"/>
    <row r="76" hidden="1"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sheetData>
  <sheetProtection sheet="1" formatCells="0" insertRows="0" deleteRows="0"/>
  <mergeCells count="10">
    <mergeCell ref="D42:E4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41">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4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B11:B41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9"/>
  <sheetViews>
    <sheetView zoomScaleNormal="100" workbookViewId="0">
      <selection activeCell="F24" sqref="F24"/>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69" t="s">
        <v>104</v>
      </c>
      <c r="B1" s="169"/>
      <c r="C1" s="169"/>
      <c r="D1" s="169"/>
      <c r="E1" s="169"/>
      <c r="F1" s="169"/>
    </row>
    <row r="2" spans="1:6" ht="21" customHeight="1" x14ac:dyDescent="0.25">
      <c r="A2" s="4" t="s">
        <v>3</v>
      </c>
      <c r="B2" s="172" t="str">
        <f>'[1]Summary and sign-off'!B2:F2</f>
        <v>Maritime New Zealand</v>
      </c>
      <c r="C2" s="172"/>
      <c r="D2" s="172"/>
      <c r="E2" s="172"/>
      <c r="F2" s="172"/>
    </row>
    <row r="3" spans="1:6" ht="21" customHeight="1" x14ac:dyDescent="0.25">
      <c r="A3" s="4" t="s">
        <v>61</v>
      </c>
      <c r="B3" s="172" t="str">
        <f>'[1]Summary and sign-off'!B3:F3</f>
        <v>Keith Manch</v>
      </c>
      <c r="C3" s="172"/>
      <c r="D3" s="172"/>
      <c r="E3" s="172"/>
      <c r="F3" s="172"/>
    </row>
    <row r="4" spans="1:6" ht="21" customHeight="1" x14ac:dyDescent="0.25">
      <c r="A4" s="4" t="s">
        <v>62</v>
      </c>
      <c r="B4" s="172">
        <f>'[1]Summary and sign-off'!B4:F4</f>
        <v>43647</v>
      </c>
      <c r="C4" s="172"/>
      <c r="D4" s="172"/>
      <c r="E4" s="172"/>
      <c r="F4" s="172"/>
    </row>
    <row r="5" spans="1:6" ht="21" customHeight="1" x14ac:dyDescent="0.25">
      <c r="A5" s="4" t="s">
        <v>63</v>
      </c>
      <c r="B5" s="172">
        <f>'[1]Summary and sign-off'!B5:F5</f>
        <v>44012</v>
      </c>
      <c r="C5" s="172"/>
      <c r="D5" s="172"/>
      <c r="E5" s="172"/>
      <c r="F5" s="172"/>
    </row>
    <row r="6" spans="1:6" ht="21" customHeight="1" x14ac:dyDescent="0.25">
      <c r="A6" s="4" t="s">
        <v>105</v>
      </c>
      <c r="B6" s="167" t="s">
        <v>32</v>
      </c>
      <c r="C6" s="167"/>
      <c r="D6" s="167"/>
      <c r="E6" s="167"/>
      <c r="F6" s="167"/>
    </row>
    <row r="7" spans="1:6" ht="21" customHeight="1" x14ac:dyDescent="0.25">
      <c r="A7" s="4" t="s">
        <v>7</v>
      </c>
      <c r="B7" s="167" t="s">
        <v>34</v>
      </c>
      <c r="C7" s="167"/>
      <c r="D7" s="167"/>
      <c r="E7" s="167"/>
      <c r="F7" s="167"/>
    </row>
    <row r="8" spans="1:6" ht="36" customHeight="1" x14ac:dyDescent="0.25">
      <c r="A8" s="176" t="s">
        <v>106</v>
      </c>
      <c r="B8" s="176"/>
      <c r="C8" s="176"/>
      <c r="D8" s="176"/>
      <c r="E8" s="176"/>
      <c r="F8" s="176"/>
    </row>
    <row r="9" spans="1:6" ht="36" customHeight="1" x14ac:dyDescent="0.25">
      <c r="A9" s="184" t="s">
        <v>107</v>
      </c>
      <c r="B9" s="185"/>
      <c r="C9" s="185"/>
      <c r="D9" s="185"/>
      <c r="E9" s="185"/>
      <c r="F9" s="185"/>
    </row>
    <row r="10" spans="1:6" ht="39" customHeight="1" x14ac:dyDescent="0.25">
      <c r="A10" s="35" t="s">
        <v>68</v>
      </c>
      <c r="B10" s="124" t="s">
        <v>108</v>
      </c>
      <c r="C10" s="124" t="s">
        <v>109</v>
      </c>
      <c r="D10" s="124" t="s">
        <v>110</v>
      </c>
      <c r="E10" s="124" t="s">
        <v>111</v>
      </c>
      <c r="F10" s="124" t="s">
        <v>112</v>
      </c>
    </row>
    <row r="11" spans="1:6" s="68" customFormat="1" hidden="1" x14ac:dyDescent="0.25">
      <c r="A11" s="111"/>
      <c r="B11" s="116"/>
      <c r="C11" s="118"/>
      <c r="D11" s="116"/>
      <c r="E11" s="119"/>
      <c r="F11" s="117"/>
    </row>
    <row r="12" spans="1:6" s="68" customFormat="1" ht="25" x14ac:dyDescent="0.25">
      <c r="A12" s="158">
        <v>43800</v>
      </c>
      <c r="B12" s="152" t="s">
        <v>205</v>
      </c>
      <c r="C12" s="152" t="s">
        <v>47</v>
      </c>
      <c r="D12" s="152" t="s">
        <v>218</v>
      </c>
      <c r="E12" s="153">
        <v>30</v>
      </c>
      <c r="F12" s="136" t="s">
        <v>296</v>
      </c>
    </row>
    <row r="13" spans="1:6" s="68" customFormat="1" ht="25" x14ac:dyDescent="0.25">
      <c r="A13" s="158">
        <v>43800</v>
      </c>
      <c r="B13" s="152" t="s">
        <v>206</v>
      </c>
      <c r="C13" s="152" t="s">
        <v>47</v>
      </c>
      <c r="D13" s="152" t="s">
        <v>219</v>
      </c>
      <c r="E13" s="153">
        <v>30</v>
      </c>
      <c r="F13" s="136" t="s">
        <v>296</v>
      </c>
    </row>
    <row r="14" spans="1:6" s="68" customFormat="1" ht="25" x14ac:dyDescent="0.25">
      <c r="A14" s="158">
        <v>43800</v>
      </c>
      <c r="B14" s="152" t="s">
        <v>207</v>
      </c>
      <c r="C14" s="152" t="s">
        <v>47</v>
      </c>
      <c r="D14" s="152" t="s">
        <v>220</v>
      </c>
      <c r="E14" s="153">
        <v>40</v>
      </c>
      <c r="F14" s="136" t="s">
        <v>296</v>
      </c>
    </row>
    <row r="15" spans="1:6" s="68" customFormat="1" ht="25" x14ac:dyDescent="0.25">
      <c r="A15" s="158">
        <v>43800</v>
      </c>
      <c r="B15" s="152" t="s">
        <v>217</v>
      </c>
      <c r="C15" s="152" t="s">
        <v>47</v>
      </c>
      <c r="D15" s="152" t="s">
        <v>221</v>
      </c>
      <c r="E15" s="153">
        <v>35</v>
      </c>
      <c r="F15" s="136" t="s">
        <v>296</v>
      </c>
    </row>
    <row r="16" spans="1:6" s="68" customFormat="1" ht="25" x14ac:dyDescent="0.25">
      <c r="A16" s="158">
        <v>43800</v>
      </c>
      <c r="B16" s="152" t="s">
        <v>208</v>
      </c>
      <c r="C16" s="152" t="s">
        <v>47</v>
      </c>
      <c r="D16" s="152" t="s">
        <v>222</v>
      </c>
      <c r="E16" s="153">
        <v>25</v>
      </c>
      <c r="F16" s="136" t="s">
        <v>296</v>
      </c>
    </row>
    <row r="17" spans="1:7" s="68" customFormat="1" ht="25" x14ac:dyDescent="0.25">
      <c r="A17" s="158">
        <v>43800</v>
      </c>
      <c r="B17" s="152" t="s">
        <v>209</v>
      </c>
      <c r="C17" s="152" t="s">
        <v>47</v>
      </c>
      <c r="D17" s="152" t="s">
        <v>223</v>
      </c>
      <c r="E17" s="153">
        <v>30</v>
      </c>
      <c r="F17" s="136" t="s">
        <v>296</v>
      </c>
    </row>
    <row r="18" spans="1:7" s="68" customFormat="1" ht="25" x14ac:dyDescent="0.25">
      <c r="A18" s="158">
        <v>43800</v>
      </c>
      <c r="B18" s="152" t="s">
        <v>210</v>
      </c>
      <c r="C18" s="152" t="s">
        <v>47</v>
      </c>
      <c r="D18" s="152" t="s">
        <v>224</v>
      </c>
      <c r="E18" s="153">
        <v>30</v>
      </c>
      <c r="F18" s="136" t="s">
        <v>296</v>
      </c>
    </row>
    <row r="19" spans="1:7" s="68" customFormat="1" x14ac:dyDescent="0.25">
      <c r="A19" s="158">
        <v>43776</v>
      </c>
      <c r="B19" s="152" t="s">
        <v>211</v>
      </c>
      <c r="C19" s="152" t="s">
        <v>48</v>
      </c>
      <c r="D19" s="152" t="s">
        <v>225</v>
      </c>
      <c r="E19" s="152" t="s">
        <v>226</v>
      </c>
      <c r="F19" s="136"/>
    </row>
    <row r="20" spans="1:7" s="68" customFormat="1" x14ac:dyDescent="0.25">
      <c r="A20" s="158">
        <v>43776</v>
      </c>
      <c r="B20" s="152" t="s">
        <v>212</v>
      </c>
      <c r="C20" s="152" t="s">
        <v>48</v>
      </c>
      <c r="D20" s="152" t="s">
        <v>227</v>
      </c>
      <c r="E20" s="152" t="s">
        <v>226</v>
      </c>
      <c r="F20" s="136"/>
    </row>
    <row r="21" spans="1:7" s="68" customFormat="1" x14ac:dyDescent="0.25">
      <c r="A21" s="158">
        <v>43746</v>
      </c>
      <c r="B21" s="152" t="s">
        <v>213</v>
      </c>
      <c r="C21" s="152" t="s">
        <v>48</v>
      </c>
      <c r="D21" s="152" t="s">
        <v>228</v>
      </c>
      <c r="E21" s="152" t="s">
        <v>226</v>
      </c>
      <c r="F21" s="136"/>
    </row>
    <row r="22" spans="1:7" s="68" customFormat="1" x14ac:dyDescent="0.25">
      <c r="A22" s="158">
        <v>44049</v>
      </c>
      <c r="B22" s="152" t="s">
        <v>214</v>
      </c>
      <c r="C22" s="152" t="s">
        <v>48</v>
      </c>
      <c r="D22" s="152" t="s">
        <v>229</v>
      </c>
      <c r="E22" s="152" t="s">
        <v>226</v>
      </c>
      <c r="F22" s="136"/>
    </row>
    <row r="23" spans="1:7" s="68" customFormat="1" ht="25" x14ac:dyDescent="0.25">
      <c r="A23" s="158">
        <v>44042</v>
      </c>
      <c r="B23" s="152" t="s">
        <v>215</v>
      </c>
      <c r="C23" s="152" t="s">
        <v>48</v>
      </c>
      <c r="D23" s="152" t="s">
        <v>230</v>
      </c>
      <c r="E23" s="152" t="s">
        <v>226</v>
      </c>
      <c r="F23" s="136"/>
    </row>
    <row r="24" spans="1:7" s="68" customFormat="1" ht="25" x14ac:dyDescent="0.25">
      <c r="A24" s="158">
        <v>43655</v>
      </c>
      <c r="B24" s="149" t="s">
        <v>216</v>
      </c>
      <c r="C24" s="152" t="s">
        <v>47</v>
      </c>
      <c r="D24" s="152" t="s">
        <v>231</v>
      </c>
      <c r="E24" s="152" t="s">
        <v>232</v>
      </c>
      <c r="F24" s="136"/>
    </row>
    <row r="25" spans="1:7" s="68" customFormat="1" x14ac:dyDescent="0.25">
      <c r="A25" s="129"/>
      <c r="B25" s="133"/>
      <c r="C25" s="134"/>
      <c r="D25" s="133"/>
      <c r="E25" s="135"/>
      <c r="F25" s="136"/>
    </row>
    <row r="26" spans="1:7" s="68" customFormat="1" x14ac:dyDescent="0.25">
      <c r="A26" s="129"/>
      <c r="B26" s="133"/>
      <c r="C26" s="134"/>
      <c r="D26" s="133"/>
      <c r="E26" s="135"/>
      <c r="F26" s="136"/>
    </row>
    <row r="27" spans="1:7" s="68" customFormat="1" x14ac:dyDescent="0.25">
      <c r="A27" s="129"/>
      <c r="B27" s="133"/>
      <c r="C27" s="134"/>
      <c r="D27" s="133"/>
      <c r="E27" s="135"/>
      <c r="F27" s="136"/>
    </row>
    <row r="28" spans="1:7" s="68" customFormat="1" hidden="1" x14ac:dyDescent="0.25">
      <c r="A28" s="111"/>
      <c r="B28" s="116"/>
      <c r="C28" s="118"/>
      <c r="D28" s="116"/>
      <c r="E28" s="119"/>
      <c r="F28" s="117"/>
    </row>
    <row r="29" spans="1:7" ht="34.5" customHeight="1" x14ac:dyDescent="0.25">
      <c r="A29" s="125" t="s">
        <v>113</v>
      </c>
      <c r="B29" s="126" t="s">
        <v>114</v>
      </c>
      <c r="C29" s="127">
        <f>C30+C31</f>
        <v>13</v>
      </c>
      <c r="D29" s="128" t="str">
        <f>IF(SUBTOTAL(3,C11:C28)=SUBTOTAL(103,C11:C28),'[1]Summary and sign-off'!$A$48,'[1]Summary and sign-off'!$A$49)</f>
        <v>Check - there are no hidden rows with data</v>
      </c>
      <c r="E29" s="173" t="str">
        <f>IF('[1]Summary and sign-off'!F60='[1]Summary and sign-off'!F54,'[1]Summary and sign-off'!A52,'[1]Summary and sign-off'!A50)</f>
        <v>Check - each entry provides sufficient information</v>
      </c>
      <c r="F29" s="173"/>
      <c r="G29" s="68"/>
    </row>
    <row r="30" spans="1:7" ht="25.5" customHeight="1" x14ac:dyDescent="0.35">
      <c r="A30" s="70"/>
      <c r="B30" s="71" t="s">
        <v>47</v>
      </c>
      <c r="C30" s="72">
        <f>COUNTIF(C11:C28,'[1]Summary and sign-off'!A45)</f>
        <v>8</v>
      </c>
      <c r="D30" s="17"/>
      <c r="E30" s="18"/>
      <c r="F30" s="19"/>
    </row>
    <row r="31" spans="1:7" ht="25.5" customHeight="1" x14ac:dyDescent="0.35">
      <c r="A31" s="70"/>
      <c r="B31" s="71" t="s">
        <v>48</v>
      </c>
      <c r="C31" s="72">
        <f>COUNTIF(C11:C28,'[1]Summary and sign-off'!A46)</f>
        <v>5</v>
      </c>
      <c r="D31" s="17"/>
      <c r="E31" s="18"/>
      <c r="F31" s="19"/>
    </row>
    <row r="32" spans="1:7" ht="13" x14ac:dyDescent="0.3">
      <c r="A32" s="20"/>
      <c r="B32" s="21"/>
      <c r="C32" s="20"/>
      <c r="D32" s="22"/>
      <c r="E32" s="22"/>
      <c r="F32" s="20"/>
    </row>
    <row r="33" spans="1:6" ht="13" x14ac:dyDescent="0.3">
      <c r="A33" s="21" t="s">
        <v>103</v>
      </c>
      <c r="B33" s="21"/>
      <c r="C33" s="21"/>
      <c r="D33" s="21"/>
      <c r="E33" s="21"/>
      <c r="F33" s="21"/>
    </row>
    <row r="34" spans="1:6" ht="12.65" customHeight="1" x14ac:dyDescent="0.25">
      <c r="A34" s="23" t="s">
        <v>82</v>
      </c>
      <c r="B34" s="20"/>
      <c r="C34" s="20"/>
      <c r="D34" s="20"/>
      <c r="E34" s="20"/>
      <c r="F34" s="24"/>
    </row>
    <row r="35" spans="1:6" ht="13" x14ac:dyDescent="0.3">
      <c r="A35" s="23" t="s">
        <v>30</v>
      </c>
      <c r="B35" s="25"/>
      <c r="C35" s="26"/>
      <c r="D35" s="26"/>
      <c r="E35" s="26"/>
      <c r="F35" s="27"/>
    </row>
    <row r="36" spans="1:6" ht="13" x14ac:dyDescent="0.3">
      <c r="A36" s="23" t="s">
        <v>115</v>
      </c>
      <c r="B36" s="28"/>
      <c r="C36" s="28"/>
      <c r="D36" s="28"/>
      <c r="E36" s="28"/>
      <c r="F36" s="28"/>
    </row>
    <row r="37" spans="1:6" ht="12.75" customHeight="1" x14ac:dyDescent="0.25">
      <c r="A37" s="23" t="s">
        <v>116</v>
      </c>
      <c r="B37" s="20"/>
      <c r="C37" s="20"/>
      <c r="D37" s="20"/>
      <c r="E37" s="20"/>
      <c r="F37" s="20"/>
    </row>
    <row r="38" spans="1:6" ht="13" customHeight="1" x14ac:dyDescent="0.25">
      <c r="A38" s="29" t="s">
        <v>117</v>
      </c>
      <c r="B38" s="30"/>
      <c r="C38" s="30"/>
      <c r="D38" s="30"/>
      <c r="E38" s="30"/>
      <c r="F38" s="30"/>
    </row>
    <row r="39" spans="1:6" x14ac:dyDescent="0.25">
      <c r="A39" s="31" t="s">
        <v>118</v>
      </c>
      <c r="B39" s="32"/>
      <c r="C39" s="27"/>
      <c r="D39" s="27"/>
      <c r="E39" s="27"/>
      <c r="F39" s="27"/>
    </row>
    <row r="40" spans="1:6" ht="12.75" customHeight="1" x14ac:dyDescent="0.25">
      <c r="A40" s="31" t="s">
        <v>97</v>
      </c>
      <c r="B40" s="23"/>
      <c r="C40" s="33"/>
      <c r="D40" s="33"/>
      <c r="E40" s="33"/>
      <c r="F40" s="33"/>
    </row>
    <row r="41" spans="1:6" ht="12.75" customHeight="1" x14ac:dyDescent="0.25">
      <c r="A41" s="23"/>
      <c r="B41" s="23"/>
      <c r="C41" s="33"/>
      <c r="D41" s="33"/>
      <c r="E41" s="33"/>
      <c r="F41" s="33"/>
    </row>
    <row r="42" spans="1:6" ht="12.75" hidden="1" customHeight="1" x14ac:dyDescent="0.25">
      <c r="A42" s="23"/>
      <c r="B42" s="23"/>
      <c r="C42" s="33"/>
      <c r="D42" s="33"/>
      <c r="E42" s="33"/>
      <c r="F42" s="33"/>
    </row>
    <row r="43" spans="1:6" hidden="1" x14ac:dyDescent="0.25"/>
    <row r="44" spans="1:6" hidden="1" x14ac:dyDescent="0.25"/>
    <row r="45" spans="1:6" ht="13" hidden="1" x14ac:dyDescent="0.3">
      <c r="A45" s="21"/>
      <c r="B45" s="21"/>
      <c r="C45" s="21"/>
      <c r="D45" s="21"/>
      <c r="E45" s="21"/>
      <c r="F45" s="21"/>
    </row>
    <row r="46" spans="1:6" ht="13" hidden="1" x14ac:dyDescent="0.3">
      <c r="A46" s="21"/>
      <c r="B46" s="21"/>
      <c r="C46" s="21"/>
      <c r="D46" s="21"/>
      <c r="E46" s="21"/>
      <c r="F46" s="21"/>
    </row>
    <row r="47" spans="1:6" ht="13" hidden="1" x14ac:dyDescent="0.3">
      <c r="A47" s="21"/>
      <c r="B47" s="21"/>
      <c r="C47" s="21"/>
      <c r="D47" s="21"/>
      <c r="E47" s="21"/>
      <c r="F47" s="21"/>
    </row>
    <row r="48" spans="1:6" ht="13" hidden="1" x14ac:dyDescent="0.3">
      <c r="A48" s="21"/>
      <c r="B48" s="21"/>
      <c r="C48" s="21"/>
      <c r="D48" s="21"/>
      <c r="E48" s="21"/>
      <c r="F48" s="21"/>
    </row>
    <row r="49" spans="1:6" ht="13" hidden="1" x14ac:dyDescent="0.3">
      <c r="A49" s="21"/>
      <c r="B49" s="21"/>
      <c r="C49" s="21"/>
      <c r="D49" s="21"/>
      <c r="E49" s="21"/>
      <c r="F49" s="21"/>
    </row>
    <row r="50" spans="1:6" hidden="1" x14ac:dyDescent="0.25"/>
    <row r="51" spans="1:6" hidden="1" x14ac:dyDescent="0.25"/>
    <row r="52" spans="1:6" hidden="1" x14ac:dyDescent="0.25"/>
    <row r="53" spans="1:6" hidden="1" x14ac:dyDescent="0.25"/>
    <row r="54" spans="1:6" hidden="1" x14ac:dyDescent="0.25"/>
    <row r="55" spans="1:6" hidden="1" x14ac:dyDescent="0.25"/>
    <row r="56" spans="1:6" hidden="1" x14ac:dyDescent="0.25"/>
    <row r="57" spans="1:6" hidden="1" x14ac:dyDescent="0.25"/>
    <row r="58" spans="1:6" hidden="1" x14ac:dyDescent="0.25"/>
    <row r="59" spans="1:6" hidden="1" x14ac:dyDescent="0.25"/>
    <row r="60" spans="1:6" hidden="1" x14ac:dyDescent="0.25"/>
    <row r="61" spans="1:6" hidden="1" x14ac:dyDescent="0.25"/>
    <row r="62" spans="1:6" hidden="1" x14ac:dyDescent="0.25"/>
    <row r="63" spans="1:6" hidden="1" x14ac:dyDescent="0.25"/>
    <row r="64" spans="1:6" hidden="1" x14ac:dyDescent="0.25"/>
    <row r="65" hidden="1" x14ac:dyDescent="0.25"/>
    <row r="66" hidden="1" x14ac:dyDescent="0.25"/>
    <row r="67" hidden="1" x14ac:dyDescent="0.25"/>
    <row r="68" hidden="1" x14ac:dyDescent="0.25"/>
    <row r="69" hidden="1" x14ac:dyDescent="0.25"/>
  </sheetData>
  <sheetProtection sheet="1" formatCells="0" insertRows="0" deleteRows="0"/>
  <dataConsolidate/>
  <mergeCells count="10">
    <mergeCell ref="E29:F2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7">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8">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'C:\Users\rere.hammond\Downloads\[202006-ce-expense-disclosure-jan20-jun20 (1).xlsx]Summary and sign-off'!#REF!</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'C:\Users\rere.hammond\Downloads\[202006-ce-expense-disclosure-jan20-jun20 (1).xlsx]Summary and sign-off'!#REF!</xm:f>
          </x14:formula1>
          <xm:sqref>B6</xm:sqref>
        </x14:dataValidation>
        <x14:dataValidation type="list" errorStyle="information" operator="greaterThan" allowBlank="1" showInputMessage="1" prompt="Provide specific $ value if possible">
          <x14:formula1>
            <xm:f>'C:\Users\rere.hammond\Downloads\[202006-ce-expense-disclosure-jan20-jun20 (1).xlsx]Summary and sign-off'!#REF!</xm:f>
          </x14:formula1>
          <xm:sqref>E11:E28</xm:sqref>
        </x14:dataValidation>
        <x14:dataValidation type="list" allowBlank="1" showInputMessage="1" showErrorMessage="1" error="Use the drop down list (at the right of the cell)">
          <x14:formula1>
            <xm:f>'C:\Users\rere.hammond\Downloads\[202006-ce-expense-disclosure-jan20-jun20 (1).xlsx]Summary and sign-off'!#REF!</xm:f>
          </x14:formula1>
          <xm:sqref>C11:C28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12165527-d881-4234-97f9-ee139a3f0c31"/>
    <ds:schemaRef ds:uri="http://www.w3.org/XML/1998/namespace"/>
    <ds:schemaRef ds:uri="http://purl.org/dc/dcmitype/"/>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Briar Gill-Michaels</cp:lastModifiedBy>
  <cp:revision/>
  <cp:lastPrinted>2020-07-16T03:30:29Z</cp:lastPrinted>
  <dcterms:created xsi:type="dcterms:W3CDTF">2010-10-17T20:59:02Z</dcterms:created>
  <dcterms:modified xsi:type="dcterms:W3CDTF">2020-08-03T01:47:07Z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Jet Reports Function Literals">
    <vt:lpwstr>,	;	,	{	}	[@[{0}]]	1033	5129</vt:lpwstr>
  </property>
</Properties>
</file>