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G:\Corres\Chief Executive\2019\Documents\"/>
    </mc:Choice>
  </mc:AlternateContent>
  <xr:revisionPtr revIDLastSave="0" documentId="13_ncr:1_{3DE08E07-CBFD-4C2D-8D0F-D34AFF5BE91D}" xr6:coauthVersionLast="43" xr6:coauthVersionMax="43" xr10:uidLastSave="{00000000-0000-0000-0000-000000000000}"/>
  <bookViews>
    <workbookView xWindow="-120" yWindow="-120" windowWidth="25440" windowHeight="15390" activeTab="4"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expenses'!$A$1:$E$25</definedName>
    <definedName name="_xlnm.Print_Area" localSheetId="4">'Gifts and benefits'!$A$1:$F$29</definedName>
    <definedName name="_xlnm.Print_Area" localSheetId="2">Hospitality!$A$1:$E$25</definedName>
    <definedName name="_xlnm.Print_Area" localSheetId="0">'Summary and sign-off'!$A$1:$F$23</definedName>
    <definedName name="_xlnm.Print_Area" localSheetId="1">Travel!$A$1:$E$65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4" l="1"/>
  <c r="C19" i="3"/>
  <c r="C18" i="2"/>
  <c r="C44" i="1"/>
  <c r="C54" i="1"/>
  <c r="C31" i="1"/>
  <c r="B6" i="13" l="1"/>
  <c r="E59" i="13"/>
  <c r="C59" i="13"/>
  <c r="C20" i="4"/>
  <c r="C19" i="4"/>
  <c r="B59" i="13" l="1"/>
  <c r="B58" i="13"/>
  <c r="D58" i="13"/>
  <c r="B57" i="13"/>
  <c r="D57" i="13"/>
  <c r="D56" i="13"/>
  <c r="B56" i="13"/>
  <c r="D55" i="13"/>
  <c r="B55" i="13"/>
  <c r="D54" i="13"/>
  <c r="B54" i="13"/>
  <c r="B2" i="4"/>
  <c r="B3" i="4"/>
  <c r="B2" i="3"/>
  <c r="B3" i="3"/>
  <c r="B2" i="2"/>
  <c r="B3" i="2"/>
  <c r="F57" i="13" l="1"/>
  <c r="D18" i="2" s="1"/>
  <c r="F59" i="13"/>
  <c r="E18" i="4" s="1"/>
  <c r="F58" i="13"/>
  <c r="D19" i="3" s="1"/>
  <c r="F56" i="13"/>
  <c r="D54" i="1" s="1"/>
  <c r="F55" i="13"/>
  <c r="D44" i="1" s="1"/>
  <c r="F54" i="13"/>
  <c r="D31" i="1" s="1"/>
  <c r="C13" i="13"/>
  <c r="C12" i="13"/>
  <c r="C11" i="13"/>
  <c r="C16" i="13" l="1"/>
  <c r="C17" i="13"/>
  <c r="B5" i="4" l="1"/>
  <c r="B4" i="4"/>
  <c r="B5" i="3"/>
  <c r="B4" i="3"/>
  <c r="B5" i="2"/>
  <c r="B4" i="2"/>
  <c r="C15" i="13" l="1"/>
  <c r="F12" i="13" l="1"/>
  <c r="C18" i="4"/>
  <c r="F11" i="13" s="1"/>
  <c r="F13" i="13" l="1"/>
  <c r="B54" i="1"/>
  <c r="B17" i="13" s="1"/>
  <c r="B44" i="1"/>
  <c r="B16" i="13" s="1"/>
  <c r="B31" i="1"/>
  <c r="B15" i="13" s="1"/>
  <c r="B19" i="3" l="1"/>
  <c r="B13" i="13" s="1"/>
  <c r="B18" i="2"/>
  <c r="B12" i="13" s="1"/>
  <c r="B11" i="13" l="1"/>
  <c r="B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<sst xmlns="http://schemas.openxmlformats.org/spreadsheetml/2006/main" count="225" uniqueCount="158">
  <si>
    <t>All Other Expenses</t>
  </si>
  <si>
    <t>Total travel expenses</t>
  </si>
  <si>
    <t xml:space="preserve">Organisation Name </t>
  </si>
  <si>
    <t>Chief Executive</t>
  </si>
  <si>
    <t>International, domestic and local travel expenses</t>
  </si>
  <si>
    <t>Chief Executive Expense Disclosure</t>
  </si>
  <si>
    <t>Notes</t>
  </si>
  <si>
    <t xml:space="preserve">Notes </t>
  </si>
  <si>
    <t>* Headings on following tabs will pre populate with what you enter on this tab</t>
  </si>
  <si>
    <t>Hospitality</t>
  </si>
  <si>
    <t>Total cost will appear automatically once you put information in rows above.</t>
  </si>
  <si>
    <t>A one-off offer of something worth $25 is not included, but if the offer is made more than once a year, it should be disclosed.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</si>
  <si>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</si>
  <si>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</si>
  <si>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</si>
  <si>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</si>
  <si>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</si>
  <si>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</si>
  <si>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</si>
  <si>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</si>
  <si>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</si>
  <si>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</si>
  <si>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</si>
  <si>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</si>
  <si>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</si>
  <si>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</si>
  <si>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</si>
  <si>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</si>
  <si>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</si>
  <si>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</si>
  <si>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</si>
  <si>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</si>
  <si>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</si>
  <si>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</si>
  <si>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</si>
  <si>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</si>
  <si>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</si>
  <si>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</si>
  <si>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</si>
  <si>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</si>
  <si>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</si>
  <si>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</si>
  <si>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</si>
  <si>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Count</t>
  </si>
  <si>
    <t>GST inclusion inconsistent</t>
  </si>
  <si>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</si>
  <si>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</si>
  <si>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</si>
  <si>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</si>
  <si>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</si>
  <si>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</si>
  <si>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</si>
  <si>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</si>
  <si>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</si>
  <si>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</si>
  <si>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</si>
  <si>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</si>
  <si>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</si>
  <si>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</si>
  <si>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</si>
  <si>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</si>
  <si>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</si>
  <si>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</si>
  <si>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</si>
  <si>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</si>
  <si>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</si>
  <si>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</si>
  <si>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</si>
  <si>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</si>
  <si>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</si>
  <si>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</si>
  <si>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</si>
  <si>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</si>
  <si>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</si>
  <si>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</si>
  <si>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</si>
  <si>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</si>
  <si>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</si>
  <si>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</si>
  <si>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</si>
  <si>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</si>
  <si>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</si>
  <si>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</si>
  <si>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</si>
  <si>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</si>
  <si>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</si>
  <si>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</si>
  <si>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</si>
  <si>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</si>
  <si>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</si>
  <si>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</si>
  <si>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</si>
  <si>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</si>
  <si>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</si>
  <si>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</si>
  <si>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</si>
  <si>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</si>
  <si>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</si>
  <si>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</si>
  <si>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</si>
  <si>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</si>
  <si>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</si>
  <si>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</si>
  <si>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</si>
  <si>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</si>
  <si>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</si>
  <si>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</si>
  <si>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</si>
  <si>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</si>
  <si>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</si>
  <si>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</si>
  <si>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</si>
  <si>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</si>
  <si>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</si>
  <si>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</si>
  <si>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</si>
  <si>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</si>
  <si>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</si>
  <si>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</si>
  <si>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Wellington</t>
  </si>
  <si>
    <t>Health Research Council of New Zealand</t>
  </si>
  <si>
    <t>Professor Kathryn McPherson</t>
  </si>
  <si>
    <t>Dinner for Chair and Chief Executive evening prior to meeting with Health Select Committee at Parliament on 13 February 2019.</t>
  </si>
  <si>
    <t>Chief Executive met with MoH Official, Deputy Director-General Health System Improvement and Innovation at MoH office.</t>
  </si>
  <si>
    <t>Taxi fare from Auckland Airport to residential address - one passenger.</t>
  </si>
  <si>
    <t>Taxi fare in Wellington City Centre - one passenger.</t>
  </si>
  <si>
    <t>Meal for two.</t>
  </si>
  <si>
    <t>Chief Executive attended Royal Society Te Aparangi Academy Centennial Celebrations as chair on panel on "Research that informs clinical and professional practice.</t>
  </si>
  <si>
    <t>Auckland/Singapore return</t>
  </si>
  <si>
    <t>Business class return airfares</t>
  </si>
  <si>
    <t>Chief Executive attended and participated in Asia-Pacific Scientific Workshop (two days, 4 and 5 March) held in Singapore. Workshop co–organised by NHMRC, HRC, NIAID and AMED. Workshop themes - cancer and infectious disease.</t>
  </si>
  <si>
    <t>Annual membership to AAAS (US$99.00)</t>
  </si>
  <si>
    <t>Taxi fare from Carlton Hotel to National University of Singapore</t>
  </si>
  <si>
    <t>Singapore</t>
  </si>
  <si>
    <t>Chief Executive attended e-Asia/AMED/HRC Workshop in Singapore on 4 and 5 March at National University of Singapore (SGD $20.30).</t>
  </si>
  <si>
    <t>Taxi fare on evening of 6 March from Carlton Hotel to Singapore Airport</t>
  </si>
  <si>
    <t>Chief Executive attended e-Asia/AMED/HRC Workshop in Singapore on 4 and 5 March at National University of Singapore (SGD $16.00).</t>
  </si>
  <si>
    <t>Chief Executive attended e-Asia/AMED/HRC Workshop in Singapore on 4 and 5 March at National University of Singapore (SGD $38.80).</t>
  </si>
  <si>
    <t>Breakfast on morning of 6 March at Carlton Hotel</t>
  </si>
  <si>
    <t>Chief Executive attended Heads of International Research Organisations two-day meeting in Washington DC on 17 and 18 June and attended Global Alliance of Chronic Diseases Board meeting on 19 June in Washington DC.</t>
  </si>
  <si>
    <t>Attendance of Chief Executive at Heads of International Research Organisations two-day meeting in Washington DC on 17 and 18 June. Attendance of Chief Executive at Global Alliance for Chronic Diseases on 19 June in Washington DC.</t>
  </si>
  <si>
    <t>Washington DC airport to Canopy on Hilton Hotel</t>
  </si>
  <si>
    <t>Hosting International Research Advisory Board Members in Washington DC on evening of 16 June 2019. Cost US$154.65 plus tip = US$180.00.</t>
  </si>
  <si>
    <t>Canopy on Hilton Hotel, Washington DC</t>
  </si>
  <si>
    <t>Accommodation for one for 5 nights from 16 to 20 June (US$1134.52)</t>
  </si>
  <si>
    <t>Taxi fare (US$63.16)</t>
  </si>
  <si>
    <t>Houston</t>
  </si>
  <si>
    <t>Day room whilst in transition for 10 hours on 20 June at Houston Airport Marriott Hotel (US$186.03)</t>
  </si>
  <si>
    <t>Nil.</t>
  </si>
  <si>
    <t>United States</t>
  </si>
  <si>
    <t>Annual Membership Fee</t>
  </si>
  <si>
    <t>Annual subscription to AAAS Science Magazine (US$197.00)</t>
  </si>
  <si>
    <t>Annual Subscription Fee</t>
  </si>
  <si>
    <t>Auckland/ Washington DC</t>
  </si>
  <si>
    <t>Dinner for five (excluding alcohol).</t>
  </si>
  <si>
    <t>Chief Executive covered incidental local travel costs personally.</t>
  </si>
  <si>
    <t>This disclosure has been approved by the Chief Financial Officer</t>
  </si>
  <si>
    <t>Del Frisco's Grille, Washington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</si>
</sst>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d/mm/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1"/>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DAEEF3"/>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39">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6" fillId="7" borderId="0" xfId="0" applyFont="1" applyFill="1" applyAlignment="1">
      <alignment horizontal="left" vertical="center" wrapText="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16" fillId="7" borderId="0" xfId="0" applyFont="1" applyFill="1" applyAlignment="1">
      <alignment vertical="center"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Alignment="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15" fillId="7" borderId="0" xfId="0" applyFont="1" applyFill="1" applyAlignment="1">
      <alignment horizontal="left" vertical="center" readingOrder="1"/>
    </xf>
    <xf numFmtId="166" fontId="15" fillId="7" borderId="0" xfId="0" applyNumberFormat="1" applyFont="1" applyFill="1" applyAlignment="1">
      <alignment horizontal="left" vertical="center" wrapText="1"/>
    </xf>
    <xf numFmtId="1" fontId="15" fillId="7" borderId="0" xfId="0" applyNumberFormat="1" applyFont="1" applyFill="1" applyAlignment="1">
      <alignment horizontal="center" vertical="center" wrapText="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Border="1" applyAlignment="1">
      <alignment vertical="center" wrapText="1" readingOrder="1"/>
    </xf>
    <xf numFmtId="164" fontId="17" fillId="0" borderId="0" xfId="1" applyNumberFormat="1" applyFont="1" applyAlignment="1">
      <alignment vertical="center" wrapText="1" readingOrder="1"/>
    </xf>
    <xf numFmtId="164" fontId="24" fillId="0" borderId="4" xfId="1" applyNumberFormat="1" applyFont="1" applyBorder="1" applyAlignment="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Border="1" applyAlignment="1">
      <alignment horizontal="center" vertical="center" wrapText="1" readingOrder="1"/>
    </xf>
    <xf numFmtId="0" fontId="11" fillId="0" borderId="0" xfId="1" applyNumberFormat="1" applyFont="1" applyAlignment="1">
      <alignment horizontal="center" vertical="center" wrapText="1" readingOrder="1"/>
    </xf>
    <xf numFmtId="0" fontId="25" fillId="0" borderId="5" xfId="1" applyNumberFormat="1" applyFont="1" applyBorder="1" applyAlignment="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ill="1" applyBorder="1" applyAlignment="1" applyProtection="1">
      <alignment horizontal="left" vertical="center" wrapText="1"/>
      <protection locked="0"/>
    </xf>
    <xf numFmtId="0" fontId="0" fillId="9" borderId="5" xfId="0" applyFill="1" applyBorder="1" applyAlignment="1" applyProtection="1">
      <alignment horizontal="left" vertical="center" wrapText="1"/>
      <protection locked="0"/>
    </xf>
    <xf numFmtId="0" fontId="11" fillId="9" borderId="4" xfId="0" applyFont="1" applyFill="1" applyBorder="1" applyAlignment="1" applyProtection="1">
      <alignment horizontal="left" vertical="center" wrapText="1"/>
      <protection locked="0"/>
    </xf>
    <xf numFmtId="0" fontId="27" fillId="3" borderId="0" xfId="0" applyFont="1" applyFill="1" applyAlignment="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Alignment="1">
      <alignment vertical="center"/>
    </xf>
    <xf numFmtId="164" fontId="16" fillId="3" borderId="0" xfId="0" applyNumberFormat="1" applyFont="1" applyFill="1" applyAlignment="1">
      <alignment vertical="center"/>
    </xf>
    <xf numFmtId="0" fontId="27" fillId="3" borderId="0" xfId="0" applyFont="1" applyFill="1" applyAlignment="1">
      <alignment horizontal="center" vertical="center" wrapText="1"/>
    </xf>
    <xf numFmtId="166" fontId="27" fillId="7" borderId="0" xfId="0" applyNumberFormat="1" applyFont="1" applyFill="1" applyAlignment="1">
      <alignment horizontal="center" vertical="center" wrapText="1"/>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Alignment="1">
      <alignment horizontal="center" vertical="center" wrapText="1" readingOrder="1"/>
    </xf>
    <xf numFmtId="165" fontId="14" fillId="0" borderId="0" xfId="1" applyFont="1" applyAlignment="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Alignment="1">
      <alignment horizontal="center" vertical="center" wrapText="1" readingOrder="1"/>
    </xf>
    <xf numFmtId="0" fontId="16" fillId="0" borderId="0" xfId="0" applyFont="1" applyAlignment="1">
      <alignment wrapText="1"/>
    </xf>
    <xf numFmtId="0" fontId="12" fillId="0" borderId="0" xfId="0" applyFont="1"/>
    <xf numFmtId="164" fontId="11" fillId="9" borderId="4" xfId="0" applyNumberFormat="1" applyFont="1" applyFill="1" applyBorder="1" applyAlignment="1" applyProtection="1">
      <alignment vertical="top" wrapText="1"/>
      <protection locked="0"/>
    </xf>
    <xf numFmtId="0" fontId="11" fillId="9" borderId="4" xfId="0" applyFont="1" applyFill="1" applyBorder="1" applyAlignment="1" applyProtection="1">
      <alignment vertical="top" wrapText="1"/>
      <protection locked="0"/>
    </xf>
    <xf numFmtId="0" fontId="11" fillId="9" borderId="5" xfId="0" applyFont="1" applyFill="1" applyBorder="1" applyAlignment="1" applyProtection="1">
      <alignment vertical="top" wrapText="1"/>
      <protection locked="0"/>
    </xf>
    <xf numFmtId="167" fontId="11" fillId="9" borderId="3" xfId="0" applyNumberFormat="1" applyFont="1" applyFill="1" applyBorder="1" applyAlignment="1" applyProtection="1">
      <alignment vertical="top" wrapText="1"/>
      <protection locked="0"/>
    </xf>
    <xf numFmtId="0" fontId="0" fillId="10" borderId="0" xfId="0" applyFill="1" applyAlignment="1">
      <alignment vertical="top" wrapText="1"/>
    </xf>
    <xf numFmtId="0" fontId="0" fillId="0" borderId="0" xfId="0" applyAlignment="1" applyProtection="1">
      <alignment vertical="top" wrapText="1"/>
      <protection locked="0"/>
    </xf>
    <xf numFmtId="167" fontId="6" fillId="10" borderId="0" xfId="0" applyNumberFormat="1" applyFont="1" applyFill="1" applyAlignment="1">
      <alignment horizontal="right" vertical="top" wrapText="1"/>
    </xf>
    <xf numFmtId="0" fontId="0" fillId="9" borderId="4" xfId="0" applyFill="1" applyBorder="1" applyAlignment="1" applyProtection="1">
      <alignment vertical="top" wrapText="1"/>
      <protection locked="0"/>
    </xf>
    <xf numFmtId="0" fontId="0" fillId="9" borderId="5" xfId="0" applyFill="1" applyBorder="1" applyAlignment="1" applyProtection="1">
      <alignment vertical="top" wrapText="1"/>
      <protection locked="0"/>
    </xf>
    <xf numFmtId="4" fontId="28" fillId="0" borderId="0" xfId="0" applyNumberFormat="1" applyFont="1" applyAlignment="1">
      <alignment horizontal="right" vertical="top" wrapText="1"/>
    </xf>
    <xf numFmtId="0" fontId="11" fillId="10" borderId="0" xfId="0" applyFont="1" applyFill="1" applyAlignment="1">
      <alignment vertical="top" wrapText="1"/>
    </xf>
    <xf numFmtId="0" fontId="11" fillId="10" borderId="5" xfId="0" applyFont="1" applyFill="1" applyBorder="1" applyAlignment="1">
      <alignment vertical="top" wrapText="1"/>
    </xf>
    <xf numFmtId="4" fontId="11" fillId="10" borderId="3" xfId="0" applyNumberFormat="1" applyFont="1" applyFill="1" applyBorder="1" applyAlignment="1">
      <alignment horizontal="right" vertical="top" wrapText="1"/>
    </xf>
    <xf numFmtId="167" fontId="0" fillId="10" borderId="0" xfId="0" applyNumberFormat="1" applyFill="1" applyAlignment="1">
      <alignment vertical="top" wrapText="1"/>
    </xf>
    <xf numFmtId="168" fontId="11" fillId="9" borderId="3" xfId="0" applyNumberFormat="1" applyFont="1" applyFill="1" applyBorder="1" applyAlignment="1" applyProtection="1">
      <alignment vertical="center"/>
      <protection locked="0"/>
    </xf>
    <xf numFmtId="167" fontId="28" fillId="10" borderId="3" xfId="0" applyNumberFormat="1" applyFont="1" applyFill="1" applyBorder="1" applyAlignment="1">
      <alignment vertical="top" wrapText="1"/>
    </xf>
    <xf numFmtId="0" fontId="11" fillId="10" borderId="4" xfId="0" applyFont="1" applyFill="1" applyBorder="1" applyAlignment="1">
      <alignment vertical="top" wrapText="1"/>
    </xf>
    <xf numFmtId="4" fontId="11" fillId="9" borderId="4" xfId="0" applyNumberFormat="1" applyFont="1" applyFill="1" applyBorder="1" applyAlignment="1" applyProtection="1">
      <alignment vertical="top" wrapText="1"/>
      <protection locked="0"/>
    </xf>
    <xf numFmtId="0" fontId="11" fillId="0" borderId="0" xfId="0" applyFont="1" applyAlignment="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27" fillId="7" borderId="0" xfId="0" applyFont="1" applyFill="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AEEF3"/>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opLeftCell="A7" zoomScaleNormal="100" workbookViewId="0">
      <selection activeCell="E17" sqref="E1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21" t="s">
        <v>64</v>
      </c>
      <c r="B1" s="121"/>
      <c r="C1" s="121"/>
      <c r="D1" s="121"/>
      <c r="E1" s="121"/>
      <c r="F1" s="121"/>
      <c r="G1" s="19"/>
      <c r="H1" s="19"/>
      <c r="I1" s="19"/>
      <c r="J1" s="19"/>
      <c r="K1" s="19"/>
    </row>
    <row r="2" spans="1:11" ht="21" customHeight="1" x14ac:dyDescent="0.2">
      <c r="A2" s="3" t="s">
        <v>2</v>
      </c>
      <c r="B2" s="122" t="s">
        <v>120</v>
      </c>
      <c r="C2" s="122"/>
      <c r="D2" s="122"/>
      <c r="E2" s="122"/>
      <c r="F2" s="122"/>
      <c r="G2" s="19"/>
      <c r="H2" s="19"/>
      <c r="I2" s="19"/>
      <c r="J2" s="19"/>
      <c r="K2" s="19"/>
    </row>
    <row r="3" spans="1:11" ht="21" customHeight="1" x14ac:dyDescent="0.2">
      <c r="A3" s="3" t="s">
        <v>65</v>
      </c>
      <c r="B3" s="122" t="s">
        <v>121</v>
      </c>
      <c r="C3" s="122"/>
      <c r="D3" s="122"/>
      <c r="E3" s="122"/>
      <c r="F3" s="122"/>
      <c r="G3" s="19"/>
      <c r="H3" s="19"/>
      <c r="I3" s="19"/>
      <c r="J3" s="19"/>
      <c r="K3" s="19"/>
    </row>
    <row r="4" spans="1:11" ht="21" customHeight="1" x14ac:dyDescent="0.2">
      <c r="A4" s="3" t="s">
        <v>48</v>
      </c>
      <c r="B4" s="123">
        <v>43466</v>
      </c>
      <c r="C4" s="123"/>
      <c r="D4" s="123"/>
      <c r="E4" s="123"/>
      <c r="F4" s="123"/>
      <c r="G4" s="19"/>
      <c r="H4" s="19"/>
      <c r="I4" s="19"/>
      <c r="J4" s="19"/>
      <c r="K4" s="19"/>
    </row>
    <row r="5" spans="1:11" ht="21" customHeight="1" x14ac:dyDescent="0.2">
      <c r="A5" s="3" t="s">
        <v>49</v>
      </c>
      <c r="B5" s="123">
        <v>43646</v>
      </c>
      <c r="C5" s="123"/>
      <c r="D5" s="123"/>
      <c r="E5" s="123"/>
      <c r="F5" s="123"/>
      <c r="G5" s="19"/>
      <c r="H5" s="19"/>
      <c r="I5" s="19"/>
      <c r="J5" s="19"/>
      <c r="K5" s="19"/>
    </row>
    <row r="6" spans="1:11" ht="21" customHeight="1" x14ac:dyDescent="0.2">
      <c r="A6" s="3" t="s">
        <v>69</v>
      </c>
      <c r="B6" s="120" t="str">
        <f>IF(AND(Travel!B7&lt;&gt;A30,Hospitality!B7&lt;&gt;A30,'All other expenses'!B7&lt;&gt;A30,'Gifts and benefits'!B7&lt;&gt;A30),A31,IF(AND(Travel!B7=A30,Hospitality!B7=A30,'All other expenses'!B7=A30,'Gifts and benefits'!B7=A30),A33,A32))</f>
        <v>Data and totals checked on all sheets</v>
      </c>
      <c r="C6" s="120"/>
      <c r="D6" s="120"/>
      <c r="E6" s="120"/>
      <c r="F6" s="120"/>
      <c r="G6" s="25"/>
      <c r="H6" s="19"/>
      <c r="I6" s="19"/>
      <c r="J6" s="19"/>
      <c r="K6" s="19"/>
    </row>
    <row r="7" spans="1:11" ht="21" customHeight="1" x14ac:dyDescent="0.2">
      <c r="A7" s="3" t="s">
        <v>86</v>
      </c>
      <c r="B7" s="119" t="s">
        <v>38</v>
      </c>
      <c r="C7" s="119"/>
      <c r="D7" s="119"/>
      <c r="E7" s="119"/>
      <c r="F7" s="119"/>
      <c r="G7" s="25"/>
      <c r="H7" s="19"/>
      <c r="I7" s="19"/>
      <c r="J7" s="19"/>
      <c r="K7" s="19"/>
    </row>
    <row r="8" spans="1:11" ht="21" customHeight="1" x14ac:dyDescent="0.2">
      <c r="A8" s="3" t="s">
        <v>66</v>
      </c>
      <c r="B8" s="119" t="s">
        <v>156</v>
      </c>
      <c r="C8" s="119"/>
      <c r="D8" s="119"/>
      <c r="E8" s="119"/>
      <c r="F8" s="119"/>
      <c r="G8" s="25"/>
      <c r="H8" s="19"/>
      <c r="I8" s="19"/>
      <c r="J8" s="19"/>
      <c r="K8" s="19"/>
    </row>
    <row r="9" spans="1:11" ht="66.75" customHeight="1" x14ac:dyDescent="0.2">
      <c r="A9" s="118" t="s">
        <v>82</v>
      </c>
      <c r="B9" s="118"/>
      <c r="C9" s="118"/>
      <c r="D9" s="118"/>
      <c r="E9" s="118"/>
      <c r="F9" s="118"/>
      <c r="G9" s="25"/>
      <c r="H9" s="19"/>
      <c r="I9" s="19"/>
      <c r="J9" s="19"/>
      <c r="K9" s="19"/>
    </row>
    <row r="10" spans="1:11" s="99" customFormat="1" ht="36" customHeight="1" x14ac:dyDescent="0.2">
      <c r="A10" s="93" t="s">
        <v>32</v>
      </c>
      <c r="B10" s="94" t="s">
        <v>15</v>
      </c>
      <c r="C10" s="94" t="s">
        <v>40</v>
      </c>
      <c r="D10" s="95"/>
      <c r="E10" s="96" t="s">
        <v>31</v>
      </c>
      <c r="F10" s="97" t="s">
        <v>43</v>
      </c>
      <c r="G10" s="98"/>
      <c r="H10" s="98"/>
      <c r="I10" s="98"/>
      <c r="J10" s="98"/>
      <c r="K10" s="98"/>
    </row>
    <row r="11" spans="1:11" ht="27.75" customHeight="1" x14ac:dyDescent="0.2">
      <c r="A11" s="9" t="s">
        <v>53</v>
      </c>
      <c r="B11" s="50">
        <f>B15+B16+B17</f>
        <v>18799.099999999999</v>
      </c>
      <c r="C11" s="56" t="str">
        <f>IF(Travel!B6="",A34,Travel!B6)</f>
        <v>Figures include GST (where applicable)</v>
      </c>
      <c r="D11" s="6"/>
      <c r="E11" s="9" t="s">
        <v>61</v>
      </c>
      <c r="F11" s="35">
        <f>'Gifts and benefits'!C18</f>
        <v>0</v>
      </c>
      <c r="G11" s="31"/>
      <c r="H11" s="31"/>
      <c r="I11" s="31"/>
      <c r="J11" s="31"/>
      <c r="K11" s="31"/>
    </row>
    <row r="12" spans="1:11" ht="27.75" customHeight="1" x14ac:dyDescent="0.2">
      <c r="A12" s="9" t="s">
        <v>9</v>
      </c>
      <c r="B12" s="50">
        <f>Hospitality!B18</f>
        <v>284.16000000000003</v>
      </c>
      <c r="C12" s="56" t="str">
        <f>IF(Hospitality!B6="",A34,Hospitality!B6)</f>
        <v>Figures include GST (where applicable)</v>
      </c>
      <c r="D12" s="6"/>
      <c r="E12" s="9" t="s">
        <v>62</v>
      </c>
      <c r="F12" s="35">
        <f>'Gifts and benefits'!C19</f>
        <v>0</v>
      </c>
      <c r="G12" s="31"/>
      <c r="H12" s="31"/>
      <c r="I12" s="31"/>
      <c r="J12" s="31"/>
      <c r="K12" s="31"/>
    </row>
    <row r="13" spans="1:11" ht="27.75" customHeight="1" x14ac:dyDescent="0.2">
      <c r="A13" s="9" t="s">
        <v>14</v>
      </c>
      <c r="B13" s="50">
        <f>'All other expenses'!B19</f>
        <v>444.81000000000006</v>
      </c>
      <c r="C13" s="56" t="str">
        <f>IF('All other expenses'!B6="",A34,'All other expenses'!B6)</f>
        <v>Figures include GST (where applicable)</v>
      </c>
      <c r="D13" s="6"/>
      <c r="E13" s="9" t="s">
        <v>63</v>
      </c>
      <c r="F13" s="35">
        <f>'Gifts and benefits'!C20</f>
        <v>0</v>
      </c>
      <c r="G13" s="19"/>
      <c r="H13" s="19"/>
      <c r="I13" s="19"/>
      <c r="J13" s="19"/>
      <c r="K13" s="19"/>
    </row>
    <row r="14" spans="1:11" ht="12.75" customHeight="1" x14ac:dyDescent="0.2">
      <c r="A14" s="8"/>
      <c r="B14" s="51"/>
      <c r="C14" s="57"/>
      <c r="D14" s="36"/>
      <c r="E14" s="6"/>
      <c r="F14" s="37"/>
      <c r="G14" s="19"/>
      <c r="H14" s="19"/>
      <c r="I14" s="19"/>
      <c r="J14" s="19"/>
      <c r="K14" s="19"/>
    </row>
    <row r="15" spans="1:11" ht="27.75" customHeight="1" x14ac:dyDescent="0.2">
      <c r="A15" s="10" t="s">
        <v>29</v>
      </c>
      <c r="B15" s="52">
        <f>Travel!B31</f>
        <v>18666.399999999998</v>
      </c>
      <c r="C15" s="58" t="str">
        <f>C11</f>
        <v>Figures include GST (where applicable)</v>
      </c>
      <c r="D15" s="6"/>
      <c r="E15" s="6"/>
      <c r="F15" s="37"/>
      <c r="G15" s="19"/>
      <c r="H15" s="19"/>
      <c r="I15" s="19"/>
      <c r="J15" s="19"/>
      <c r="K15" s="19"/>
    </row>
    <row r="16" spans="1:11" ht="27.75" customHeight="1" x14ac:dyDescent="0.2">
      <c r="A16" s="10" t="s">
        <v>57</v>
      </c>
      <c r="B16" s="52">
        <f>Travel!B44</f>
        <v>132.69999999999999</v>
      </c>
      <c r="C16" s="58" t="str">
        <f>C11</f>
        <v>Figures include GST (where applicable)</v>
      </c>
      <c r="D16" s="38"/>
      <c r="E16" s="6"/>
      <c r="F16" s="39"/>
      <c r="G16" s="19"/>
      <c r="H16" s="19"/>
      <c r="I16" s="19"/>
      <c r="J16" s="19"/>
      <c r="K16" s="19"/>
    </row>
    <row r="17" spans="1:11" ht="27.75" customHeight="1" x14ac:dyDescent="0.2">
      <c r="A17" s="10" t="s">
        <v>30</v>
      </c>
      <c r="B17" s="52">
        <f>Travel!B54</f>
        <v>0</v>
      </c>
      <c r="C17" s="58" t="str">
        <f>C11</f>
        <v>Figures include GST (where applicable)</v>
      </c>
      <c r="D17" s="6"/>
      <c r="E17" s="6"/>
      <c r="F17" s="39"/>
      <c r="G17" s="19"/>
      <c r="H17" s="19"/>
      <c r="I17" s="19"/>
      <c r="J17" s="19"/>
      <c r="K17" s="19"/>
    </row>
    <row r="18" spans="1:11" ht="27.75" customHeight="1" x14ac:dyDescent="0.2">
      <c r="A18" s="19"/>
      <c r="B18" s="21"/>
      <c r="C18" s="19"/>
      <c r="D18" s="5"/>
      <c r="E18" s="5"/>
      <c r="F18" s="30"/>
      <c r="G18" s="19"/>
      <c r="H18" s="19"/>
      <c r="I18" s="19"/>
      <c r="J18" s="19"/>
      <c r="K18" s="19"/>
    </row>
    <row r="19" spans="1:11" x14ac:dyDescent="0.2">
      <c r="A19" s="20" t="s">
        <v>7</v>
      </c>
      <c r="B19" s="21"/>
      <c r="C19" s="19"/>
      <c r="D19" s="19"/>
      <c r="E19" s="19"/>
      <c r="F19" s="19"/>
      <c r="G19" s="19"/>
      <c r="H19" s="19"/>
      <c r="I19" s="19"/>
      <c r="J19" s="19"/>
      <c r="K19" s="19"/>
    </row>
    <row r="20" spans="1:11" x14ac:dyDescent="0.2">
      <c r="A20" s="22" t="s">
        <v>8</v>
      </c>
      <c r="D20" s="19"/>
      <c r="E20" s="19"/>
      <c r="F20" s="19"/>
      <c r="G20" s="19"/>
      <c r="H20" s="19"/>
      <c r="I20" s="19"/>
      <c r="J20" s="19"/>
      <c r="K20" s="19"/>
    </row>
    <row r="21" spans="1:11" ht="12.6" customHeight="1" x14ac:dyDescent="0.2">
      <c r="A21" s="22" t="s">
        <v>41</v>
      </c>
      <c r="D21" s="19"/>
      <c r="E21" s="19"/>
      <c r="F21" s="19"/>
      <c r="G21" s="19"/>
      <c r="H21" s="19"/>
      <c r="I21" s="19"/>
      <c r="J21" s="19"/>
      <c r="K21" s="19"/>
    </row>
    <row r="22" spans="1:11" ht="12.6" customHeight="1" x14ac:dyDescent="0.2">
      <c r="A22" s="22" t="s">
        <v>50</v>
      </c>
      <c r="D22" s="19"/>
      <c r="E22" s="19"/>
      <c r="F22" s="19"/>
      <c r="G22" s="19"/>
      <c r="H22" s="19"/>
      <c r="I22" s="19"/>
      <c r="J22" s="19"/>
      <c r="K22" s="19"/>
    </row>
    <row r="23" spans="1:11" ht="12.6" customHeight="1" x14ac:dyDescent="0.2">
      <c r="A23" s="22" t="s">
        <v>67</v>
      </c>
      <c r="D23" s="19"/>
      <c r="E23" s="19"/>
      <c r="F23" s="19"/>
      <c r="G23" s="19"/>
      <c r="H23" s="19"/>
      <c r="I23" s="19"/>
      <c r="J23" s="19"/>
      <c r="K23" s="19"/>
    </row>
    <row r="24" spans="1:11" x14ac:dyDescent="0.2">
      <c r="A24" s="28"/>
      <c r="B24" s="19"/>
      <c r="C24" s="19"/>
      <c r="D24" s="19"/>
      <c r="E24" s="19"/>
      <c r="F24" s="19"/>
      <c r="G24" s="19"/>
      <c r="H24" s="19"/>
      <c r="I24" s="19"/>
      <c r="J24" s="19"/>
      <c r="K24" s="19"/>
    </row>
    <row r="25" spans="1:11" hidden="1" x14ac:dyDescent="0.2">
      <c r="A25" s="13" t="s">
        <v>94</v>
      </c>
      <c r="B25" s="14"/>
      <c r="C25" s="14"/>
      <c r="D25" s="14"/>
      <c r="E25" s="14"/>
      <c r="F25" s="14"/>
      <c r="G25" s="19"/>
      <c r="H25" s="19"/>
      <c r="I25" s="19"/>
      <c r="J25" s="19"/>
      <c r="K25" s="19"/>
    </row>
    <row r="26" spans="1:11" ht="12.75" hidden="1" customHeight="1" x14ac:dyDescent="0.2">
      <c r="A26" s="12" t="s">
        <v>108</v>
      </c>
      <c r="B26" s="4"/>
      <c r="C26" s="4"/>
      <c r="D26" s="12"/>
      <c r="E26" s="12"/>
      <c r="F26" s="12"/>
      <c r="G26" s="19"/>
      <c r="H26" s="19"/>
      <c r="I26" s="19"/>
      <c r="J26" s="19"/>
      <c r="K26" s="19"/>
    </row>
    <row r="27" spans="1:11" hidden="1" x14ac:dyDescent="0.2">
      <c r="A27" s="11" t="s">
        <v>39</v>
      </c>
      <c r="B27" s="11"/>
      <c r="C27" s="11"/>
      <c r="D27" s="11"/>
      <c r="E27" s="11"/>
      <c r="F27" s="11"/>
      <c r="G27" s="19"/>
      <c r="H27" s="19"/>
      <c r="I27" s="19"/>
      <c r="J27" s="19"/>
      <c r="K27" s="19"/>
    </row>
    <row r="28" spans="1:11" hidden="1" x14ac:dyDescent="0.2">
      <c r="A28" s="11" t="s">
        <v>12</v>
      </c>
      <c r="B28" s="11"/>
      <c r="C28" s="11"/>
      <c r="D28" s="11"/>
      <c r="E28" s="11"/>
      <c r="F28" s="11"/>
      <c r="G28" s="19"/>
      <c r="H28" s="19"/>
      <c r="I28" s="19"/>
      <c r="J28" s="19"/>
      <c r="K28" s="19"/>
    </row>
    <row r="29" spans="1:11" hidden="1" x14ac:dyDescent="0.2">
      <c r="A29" s="12" t="s">
        <v>79</v>
      </c>
      <c r="B29" s="12"/>
      <c r="C29" s="12"/>
      <c r="D29" s="12"/>
      <c r="E29" s="12"/>
      <c r="F29" s="12"/>
      <c r="G29" s="19"/>
      <c r="H29" s="19"/>
      <c r="I29" s="19"/>
      <c r="J29" s="19"/>
      <c r="K29" s="19"/>
    </row>
    <row r="30" spans="1:11" hidden="1" x14ac:dyDescent="0.2">
      <c r="A30" s="12" t="s">
        <v>80</v>
      </c>
      <c r="B30" s="12"/>
      <c r="C30" s="12"/>
      <c r="D30" s="12"/>
      <c r="E30" s="12"/>
      <c r="F30" s="12"/>
      <c r="G30" s="19"/>
      <c r="H30" s="19"/>
      <c r="I30" s="19"/>
      <c r="J30" s="19"/>
      <c r="K30" s="19"/>
    </row>
    <row r="31" spans="1:11" hidden="1" x14ac:dyDescent="0.2">
      <c r="A31" s="11" t="s">
        <v>71</v>
      </c>
      <c r="B31" s="11"/>
      <c r="C31" s="11"/>
      <c r="D31" s="11"/>
      <c r="E31" s="11"/>
      <c r="F31" s="11"/>
      <c r="G31" s="19"/>
      <c r="H31" s="19"/>
      <c r="I31" s="19"/>
      <c r="J31" s="19"/>
      <c r="K31" s="19"/>
    </row>
    <row r="32" spans="1:11" hidden="1" x14ac:dyDescent="0.2">
      <c r="A32" s="11" t="s">
        <v>72</v>
      </c>
      <c r="B32" s="11"/>
      <c r="C32" s="11"/>
      <c r="D32" s="11"/>
      <c r="E32" s="11"/>
      <c r="F32" s="11"/>
      <c r="G32" s="19"/>
      <c r="H32" s="19"/>
      <c r="I32" s="19"/>
      <c r="J32" s="19"/>
      <c r="K32" s="19"/>
    </row>
    <row r="33" spans="1:11" hidden="1" x14ac:dyDescent="0.2">
      <c r="A33" s="11" t="s">
        <v>70</v>
      </c>
      <c r="B33" s="11"/>
      <c r="C33" s="11"/>
      <c r="D33" s="11"/>
      <c r="E33" s="11"/>
      <c r="F33" s="11"/>
      <c r="G33" s="19"/>
      <c r="H33" s="19"/>
      <c r="I33" s="19"/>
      <c r="J33" s="19"/>
      <c r="K33" s="19"/>
    </row>
    <row r="34" spans="1:11" hidden="1" x14ac:dyDescent="0.2">
      <c r="A34" s="12" t="s">
        <v>42</v>
      </c>
      <c r="B34" s="12"/>
      <c r="C34" s="12"/>
      <c r="D34" s="12"/>
      <c r="E34" s="12"/>
      <c r="F34" s="12"/>
      <c r="G34" s="19"/>
      <c r="H34" s="19"/>
      <c r="I34" s="19"/>
      <c r="J34" s="19"/>
      <c r="K34" s="19"/>
    </row>
    <row r="35" spans="1:11" hidden="1" x14ac:dyDescent="0.2">
      <c r="A35" s="12" t="s">
        <v>44</v>
      </c>
      <c r="B35" s="12"/>
      <c r="C35" s="12"/>
      <c r="D35" s="12"/>
      <c r="E35" s="12"/>
      <c r="F35" s="12"/>
      <c r="G35" s="19"/>
      <c r="H35" s="19"/>
      <c r="I35" s="19"/>
      <c r="J35" s="19"/>
      <c r="K35" s="19"/>
    </row>
    <row r="36" spans="1:11" hidden="1" x14ac:dyDescent="0.2">
      <c r="A36" s="11" t="s">
        <v>60</v>
      </c>
      <c r="B36" s="54"/>
      <c r="C36" s="54"/>
      <c r="D36" s="54"/>
      <c r="E36" s="54"/>
      <c r="F36" s="54"/>
      <c r="G36" s="19"/>
      <c r="H36" s="19"/>
      <c r="I36" s="19"/>
      <c r="J36" s="19"/>
      <c r="K36" s="19"/>
    </row>
    <row r="37" spans="1:11" hidden="1" x14ac:dyDescent="0.2">
      <c r="A37" s="11" t="s">
        <v>38</v>
      </c>
      <c r="B37" s="54"/>
      <c r="C37" s="54"/>
      <c r="D37" s="54"/>
      <c r="E37" s="54"/>
      <c r="F37" s="54"/>
      <c r="G37" s="19"/>
      <c r="H37" s="19"/>
      <c r="I37" s="19"/>
      <c r="J37" s="19"/>
      <c r="K37" s="19"/>
    </row>
    <row r="38" spans="1:11" hidden="1" x14ac:dyDescent="0.2">
      <c r="A38" s="12" t="s">
        <v>22</v>
      </c>
      <c r="B38" s="4"/>
      <c r="C38" s="4"/>
      <c r="D38" s="4"/>
      <c r="E38" s="4"/>
      <c r="F38" s="4"/>
      <c r="G38" s="19"/>
      <c r="H38" s="19"/>
      <c r="I38" s="19"/>
      <c r="J38" s="19"/>
      <c r="K38" s="19"/>
    </row>
    <row r="39" spans="1:11" hidden="1" x14ac:dyDescent="0.2">
      <c r="A39" s="4" t="s">
        <v>23</v>
      </c>
      <c r="B39" s="4"/>
      <c r="C39" s="4"/>
      <c r="D39" s="4"/>
      <c r="E39" s="4"/>
      <c r="F39" s="4"/>
      <c r="G39" s="19"/>
      <c r="H39" s="19"/>
      <c r="I39" s="19"/>
      <c r="J39" s="19"/>
      <c r="K39" s="19"/>
    </row>
    <row r="40" spans="1:11" hidden="1" x14ac:dyDescent="0.2">
      <c r="A40" s="4" t="s">
        <v>25</v>
      </c>
      <c r="B40" s="4"/>
      <c r="C40" s="4"/>
      <c r="D40" s="4"/>
      <c r="E40" s="4"/>
      <c r="F40" s="4"/>
      <c r="G40" s="19"/>
      <c r="H40" s="19"/>
      <c r="I40" s="19"/>
      <c r="J40" s="19"/>
      <c r="K40" s="19"/>
    </row>
    <row r="41" spans="1:11" hidden="1" x14ac:dyDescent="0.2">
      <c r="A41" s="4" t="s">
        <v>24</v>
      </c>
      <c r="B41" s="4"/>
      <c r="C41" s="4"/>
      <c r="D41" s="4"/>
      <c r="E41" s="4"/>
      <c r="F41" s="4"/>
      <c r="G41" s="19"/>
      <c r="H41" s="19"/>
      <c r="I41" s="19"/>
      <c r="J41" s="19"/>
      <c r="K41" s="19"/>
    </row>
    <row r="42" spans="1:11" hidden="1" x14ac:dyDescent="0.2">
      <c r="A42" s="4" t="s">
        <v>26</v>
      </c>
      <c r="B42" s="4"/>
      <c r="C42" s="4"/>
      <c r="D42" s="4"/>
      <c r="E42" s="4"/>
      <c r="F42" s="4"/>
      <c r="G42" s="19"/>
      <c r="H42" s="19"/>
      <c r="I42" s="19"/>
      <c r="J42" s="19"/>
      <c r="K42" s="19"/>
    </row>
    <row r="43" spans="1:11" hidden="1" x14ac:dyDescent="0.2">
      <c r="A43" s="4" t="s">
        <v>27</v>
      </c>
      <c r="B43" s="4"/>
      <c r="C43" s="4"/>
      <c r="D43" s="4"/>
      <c r="E43" s="4"/>
      <c r="F43" s="4"/>
      <c r="G43" s="19"/>
      <c r="H43" s="19"/>
      <c r="I43" s="19"/>
      <c r="J43" s="19"/>
      <c r="K43" s="19"/>
    </row>
    <row r="44" spans="1:11" hidden="1" x14ac:dyDescent="0.2">
      <c r="A44" s="55" t="s">
        <v>20</v>
      </c>
      <c r="B44" s="54"/>
      <c r="C44" s="54"/>
      <c r="D44" s="54"/>
      <c r="E44" s="54"/>
      <c r="F44" s="54"/>
      <c r="G44" s="19"/>
      <c r="H44" s="19"/>
      <c r="I44" s="19"/>
      <c r="J44" s="19"/>
      <c r="K44" s="19"/>
    </row>
    <row r="45" spans="1:11" hidden="1" x14ac:dyDescent="0.2">
      <c r="A45" s="54" t="s">
        <v>18</v>
      </c>
      <c r="B45" s="54"/>
      <c r="C45" s="54"/>
      <c r="D45" s="54"/>
      <c r="E45" s="54"/>
      <c r="F45" s="54"/>
      <c r="G45" s="19"/>
      <c r="H45" s="19"/>
      <c r="I45" s="19"/>
      <c r="J45" s="19"/>
      <c r="K45" s="19"/>
    </row>
    <row r="46" spans="1:11" hidden="1" x14ac:dyDescent="0.2">
      <c r="A46" s="40">
        <v>-20000</v>
      </c>
      <c r="B46" s="4"/>
      <c r="C46" s="4"/>
      <c r="D46" s="4"/>
      <c r="E46" s="4"/>
      <c r="F46" s="4"/>
      <c r="G46" s="19"/>
      <c r="H46" s="19"/>
      <c r="I46" s="19"/>
      <c r="J46" s="19"/>
      <c r="K46" s="19"/>
    </row>
    <row r="47" spans="1:11" ht="25.5" hidden="1" x14ac:dyDescent="0.2">
      <c r="A47" s="87" t="s">
        <v>91</v>
      </c>
      <c r="B47" s="54"/>
      <c r="C47" s="54"/>
      <c r="D47" s="54"/>
      <c r="E47" s="54"/>
      <c r="F47" s="54"/>
      <c r="G47" s="19"/>
      <c r="H47" s="19"/>
      <c r="I47" s="19"/>
      <c r="J47" s="19"/>
      <c r="K47" s="19"/>
    </row>
    <row r="48" spans="1:11" ht="25.5" hidden="1" x14ac:dyDescent="0.2">
      <c r="A48" s="87" t="s">
        <v>90</v>
      </c>
      <c r="B48" s="54"/>
      <c r="C48" s="54"/>
      <c r="D48" s="54"/>
      <c r="E48" s="54"/>
      <c r="F48" s="54"/>
      <c r="G48" s="19"/>
      <c r="H48" s="19"/>
      <c r="I48" s="19"/>
      <c r="J48" s="19"/>
      <c r="K48" s="19"/>
    </row>
    <row r="49" spans="1:11" ht="25.5" hidden="1" x14ac:dyDescent="0.2">
      <c r="A49" s="88" t="s">
        <v>92</v>
      </c>
      <c r="B49" s="4"/>
      <c r="C49" s="4"/>
      <c r="D49" s="4"/>
      <c r="E49" s="4"/>
      <c r="F49" s="4"/>
      <c r="G49" s="19"/>
      <c r="H49" s="19"/>
      <c r="I49" s="19"/>
      <c r="J49" s="19"/>
      <c r="K49" s="19"/>
    </row>
    <row r="50" spans="1:11" ht="25.5" hidden="1" x14ac:dyDescent="0.2">
      <c r="A50" s="88" t="s">
        <v>77</v>
      </c>
      <c r="B50" s="4"/>
      <c r="C50" s="4"/>
      <c r="D50" s="4"/>
      <c r="E50" s="4"/>
      <c r="F50" s="4"/>
      <c r="G50" s="19"/>
      <c r="H50" s="19"/>
      <c r="I50" s="19"/>
      <c r="J50" s="19"/>
      <c r="K50" s="19"/>
    </row>
    <row r="51" spans="1:11" ht="38.25" hidden="1" x14ac:dyDescent="0.2">
      <c r="A51" s="88" t="s">
        <v>78</v>
      </c>
      <c r="B51" s="80"/>
      <c r="C51" s="80"/>
      <c r="D51" s="80"/>
      <c r="E51" s="12"/>
      <c r="F51" s="12"/>
      <c r="G51" s="19"/>
      <c r="H51" s="19"/>
      <c r="I51" s="19"/>
      <c r="J51" s="19"/>
      <c r="K51" s="19"/>
    </row>
    <row r="52" spans="1:11" hidden="1" x14ac:dyDescent="0.2">
      <c r="A52" s="85" t="s">
        <v>81</v>
      </c>
      <c r="B52" s="79"/>
      <c r="C52" s="79"/>
      <c r="D52" s="79"/>
      <c r="E52" s="11"/>
      <c r="F52" s="11" t="b">
        <v>1</v>
      </c>
      <c r="G52" s="19"/>
      <c r="H52" s="19"/>
      <c r="I52" s="19"/>
      <c r="J52" s="19"/>
      <c r="K52" s="19"/>
    </row>
    <row r="53" spans="1:11" hidden="1" x14ac:dyDescent="0.2">
      <c r="A53" s="86" t="s">
        <v>93</v>
      </c>
      <c r="B53" s="85"/>
      <c r="C53" s="85"/>
      <c r="D53" s="85"/>
      <c r="E53" s="11"/>
      <c r="F53" s="11" t="b">
        <v>0</v>
      </c>
      <c r="G53" s="19"/>
      <c r="H53" s="19"/>
      <c r="I53" s="19"/>
      <c r="J53" s="19"/>
      <c r="K53" s="19"/>
    </row>
    <row r="54" spans="1:11" hidden="1" x14ac:dyDescent="0.2">
      <c r="A54" s="89"/>
      <c r="B54" s="81">
        <f>COUNT(Travel!B12:B30)</f>
        <v>8</v>
      </c>
      <c r="C54" s="81"/>
      <c r="D54" s="81">
        <f>COUNTIF(Travel!D12:D30,"*")</f>
        <v>8</v>
      </c>
      <c r="E54" s="82"/>
      <c r="F54" s="82" t="b">
        <f>MIN(B54,D54)=MAX(B54,D54)</f>
        <v>1</v>
      </c>
      <c r="G54" s="19"/>
      <c r="H54" s="19"/>
      <c r="I54" s="19"/>
      <c r="J54" s="19"/>
      <c r="K54" s="19"/>
    </row>
    <row r="55" spans="1:11" hidden="1" x14ac:dyDescent="0.2">
      <c r="A55" s="89" t="s">
        <v>76</v>
      </c>
      <c r="B55" s="81">
        <f>COUNT(Travel!B35:B43)</f>
        <v>3</v>
      </c>
      <c r="C55" s="81"/>
      <c r="D55" s="81">
        <f>COUNTIF(Travel!D35:D43,"*")</f>
        <v>3</v>
      </c>
      <c r="E55" s="82"/>
      <c r="F55" s="82" t="b">
        <f>MIN(B55,D55)=MAX(B55,D55)</f>
        <v>1</v>
      </c>
    </row>
    <row r="56" spans="1:11" hidden="1" x14ac:dyDescent="0.2">
      <c r="A56" s="90"/>
      <c r="B56" s="81">
        <f>COUNT(Travel!B48:B53)</f>
        <v>0</v>
      </c>
      <c r="C56" s="81"/>
      <c r="D56" s="81">
        <f>COUNTIF(Travel!D48:D53,"*")</f>
        <v>0</v>
      </c>
      <c r="E56" s="82"/>
      <c r="F56" s="82" t="b">
        <f>MIN(B56,D56)=MAX(B56,D56)</f>
        <v>1</v>
      </c>
    </row>
    <row r="57" spans="1:11" hidden="1" x14ac:dyDescent="0.2">
      <c r="A57" s="91" t="s">
        <v>74</v>
      </c>
      <c r="B57" s="83">
        <f>COUNT(Hospitality!B11:B17)</f>
        <v>1</v>
      </c>
      <c r="C57" s="83"/>
      <c r="D57" s="83">
        <f>COUNTIF(Hospitality!D11:D17,"*")</f>
        <v>1</v>
      </c>
      <c r="E57" s="84"/>
      <c r="F57" s="84" t="b">
        <f>MIN(B57,D57)=MAX(B57,D57)</f>
        <v>1</v>
      </c>
    </row>
    <row r="58" spans="1:11" hidden="1" x14ac:dyDescent="0.2">
      <c r="A58" s="92" t="s">
        <v>75</v>
      </c>
      <c r="B58" s="82">
        <f>COUNT('All other expenses'!B11:B18)</f>
        <v>2</v>
      </c>
      <c r="C58" s="82"/>
      <c r="D58" s="82">
        <f>COUNTIF('All other expenses'!D11:D18,"*")</f>
        <v>2</v>
      </c>
      <c r="E58" s="82"/>
      <c r="F58" s="82" t="b">
        <f>MIN(B58,D58)=MAX(B58,D58)</f>
        <v>1</v>
      </c>
    </row>
    <row r="59" spans="1:11" hidden="1" x14ac:dyDescent="0.2">
      <c r="A59" s="91" t="s">
        <v>73</v>
      </c>
      <c r="B59" s="83">
        <f>COUNTIF('Gifts and benefits'!B11:B17,"*")</f>
        <v>1</v>
      </c>
      <c r="C59" s="83">
        <f>COUNTIF('Gifts and benefits'!C11:C17,"*")</f>
        <v>0</v>
      </c>
      <c r="D59" s="83"/>
      <c r="E59" s="83">
        <f>COUNTA('Gifts and benefits'!E11:E17)</f>
        <v>0</v>
      </c>
      <c r="F59" s="84" t="b">
        <f>MIN(B59,C59,E59)=MAX(B59,C59,E59)</f>
        <v>0</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xWindow="1585" yWindow="834"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
&amp;8&amp;Z&amp;F&amp;RWorksheet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M148"/>
  <sheetViews>
    <sheetView topLeftCell="A33" zoomScale="110" zoomScaleNormal="110" workbookViewId="0">
      <selection activeCell="C51" sqref="C5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21" t="s">
        <v>5</v>
      </c>
      <c r="B1" s="121"/>
      <c r="C1" s="121"/>
      <c r="D1" s="121"/>
      <c r="E1" s="121"/>
      <c r="F1" s="19"/>
    </row>
    <row r="2" spans="1:6" ht="21" customHeight="1" x14ac:dyDescent="0.2">
      <c r="A2" s="3" t="s">
        <v>2</v>
      </c>
      <c r="B2" s="124" t="s">
        <v>120</v>
      </c>
      <c r="C2" s="124"/>
      <c r="D2" s="124"/>
      <c r="E2" s="124"/>
      <c r="F2" s="19"/>
    </row>
    <row r="3" spans="1:6" ht="21" customHeight="1" x14ac:dyDescent="0.2">
      <c r="A3" s="3" t="s">
        <v>3</v>
      </c>
      <c r="B3" s="124" t="s">
        <v>121</v>
      </c>
      <c r="C3" s="124"/>
      <c r="D3" s="124"/>
      <c r="E3" s="124"/>
      <c r="F3" s="19"/>
    </row>
    <row r="4" spans="1:6" ht="21" customHeight="1" x14ac:dyDescent="0.2">
      <c r="A4" s="3" t="s">
        <v>46</v>
      </c>
      <c r="B4" s="124">
        <v>43466</v>
      </c>
      <c r="C4" s="124"/>
      <c r="D4" s="124"/>
      <c r="E4" s="124"/>
      <c r="F4" s="19"/>
    </row>
    <row r="5" spans="1:6" ht="21" customHeight="1" x14ac:dyDescent="0.2">
      <c r="A5" s="3" t="s">
        <v>47</v>
      </c>
      <c r="B5" s="124">
        <v>43646</v>
      </c>
      <c r="C5" s="124"/>
      <c r="D5" s="124"/>
      <c r="E5" s="124"/>
      <c r="F5" s="19"/>
    </row>
    <row r="6" spans="1:6" ht="21" customHeight="1" x14ac:dyDescent="0.2">
      <c r="A6" s="3" t="s">
        <v>13</v>
      </c>
      <c r="B6" s="119" t="s">
        <v>39</v>
      </c>
      <c r="C6" s="119"/>
      <c r="D6" s="119"/>
      <c r="E6" s="119"/>
      <c r="F6" s="19"/>
    </row>
    <row r="7" spans="1:6" ht="21" customHeight="1" x14ac:dyDescent="0.2">
      <c r="A7" s="3" t="s">
        <v>69</v>
      </c>
      <c r="B7" s="119" t="s">
        <v>80</v>
      </c>
      <c r="C7" s="119"/>
      <c r="D7" s="119"/>
      <c r="E7" s="119"/>
      <c r="F7" s="19"/>
    </row>
    <row r="8" spans="1:6" ht="36" customHeight="1" x14ac:dyDescent="0.2">
      <c r="A8" s="127" t="s">
        <v>4</v>
      </c>
      <c r="B8" s="128"/>
      <c r="C8" s="128"/>
      <c r="D8" s="128"/>
      <c r="E8" s="128"/>
      <c r="F8" s="21"/>
    </row>
    <row r="9" spans="1:6" ht="36" customHeight="1" x14ac:dyDescent="0.2">
      <c r="A9" s="129" t="s">
        <v>95</v>
      </c>
      <c r="B9" s="130"/>
      <c r="C9" s="130"/>
      <c r="D9" s="130"/>
      <c r="E9" s="130"/>
      <c r="F9" s="21"/>
    </row>
    <row r="10" spans="1:6" ht="24.75" customHeight="1" x14ac:dyDescent="0.2">
      <c r="A10" s="126" t="s">
        <v>96</v>
      </c>
      <c r="B10" s="131"/>
      <c r="C10" s="126"/>
      <c r="D10" s="126"/>
      <c r="E10" s="126"/>
      <c r="F10" s="31"/>
    </row>
    <row r="11" spans="1:6" ht="27" customHeight="1" x14ac:dyDescent="0.2">
      <c r="A11" s="26" t="s">
        <v>33</v>
      </c>
      <c r="B11" s="26" t="s">
        <v>97</v>
      </c>
      <c r="C11" s="26" t="s">
        <v>98</v>
      </c>
      <c r="D11" s="26" t="s">
        <v>68</v>
      </c>
      <c r="E11" s="26" t="s">
        <v>45</v>
      </c>
      <c r="F11" s="32"/>
    </row>
    <row r="12" spans="1:6" s="2" customFormat="1" hidden="1" x14ac:dyDescent="0.2">
      <c r="A12" s="63"/>
      <c r="B12" s="60"/>
      <c r="C12" s="61"/>
      <c r="D12" s="61"/>
      <c r="E12" s="62"/>
      <c r="F12" s="1"/>
    </row>
    <row r="13" spans="1:6" s="2" customFormat="1" x14ac:dyDescent="0.2">
      <c r="A13" s="63"/>
      <c r="B13" s="60"/>
      <c r="C13" s="61"/>
      <c r="D13" s="61"/>
      <c r="E13" s="62"/>
      <c r="F13" s="1"/>
    </row>
    <row r="14" spans="1:6" s="2" customFormat="1" ht="43.5" customHeight="1" x14ac:dyDescent="0.2">
      <c r="A14" s="113">
        <v>43527</v>
      </c>
      <c r="B14" s="117">
        <v>4407.7</v>
      </c>
      <c r="C14" s="104" t="s">
        <v>130</v>
      </c>
      <c r="D14" s="101" t="s">
        <v>129</v>
      </c>
      <c r="E14" s="102" t="s">
        <v>128</v>
      </c>
      <c r="F14" s="1"/>
    </row>
    <row r="15" spans="1:6" s="2" customFormat="1" x14ac:dyDescent="0.2">
      <c r="A15" s="103"/>
      <c r="B15" s="117"/>
      <c r="C15" s="101"/>
      <c r="D15" s="101"/>
      <c r="E15" s="102"/>
      <c r="F15" s="1"/>
    </row>
    <row r="16" spans="1:6" s="2" customFormat="1" ht="43.5" customHeight="1" x14ac:dyDescent="0.2">
      <c r="A16" s="106">
        <v>43529</v>
      </c>
      <c r="B16" s="100">
        <v>22.61</v>
      </c>
      <c r="C16" s="101" t="s">
        <v>134</v>
      </c>
      <c r="D16" s="101" t="s">
        <v>132</v>
      </c>
      <c r="E16" s="102" t="s">
        <v>133</v>
      </c>
      <c r="F16" s="1"/>
    </row>
    <row r="17" spans="1:6" s="2" customFormat="1" x14ac:dyDescent="0.2">
      <c r="A17" s="103"/>
      <c r="B17" s="117"/>
      <c r="C17" s="101"/>
      <c r="D17" s="101"/>
      <c r="E17" s="102"/>
      <c r="F17" s="1"/>
    </row>
    <row r="18" spans="1:6" s="2" customFormat="1" ht="36" customHeight="1" x14ac:dyDescent="0.2">
      <c r="A18" s="106">
        <v>43531</v>
      </c>
      <c r="B18" s="100">
        <v>17.89</v>
      </c>
      <c r="C18" s="101" t="s">
        <v>136</v>
      </c>
      <c r="D18" s="101" t="s">
        <v>135</v>
      </c>
      <c r="E18" s="102" t="s">
        <v>133</v>
      </c>
      <c r="F18" s="1"/>
    </row>
    <row r="19" spans="1:6" s="2" customFormat="1" x14ac:dyDescent="0.2">
      <c r="A19" s="103"/>
      <c r="B19" s="117"/>
      <c r="C19" s="101"/>
      <c r="D19" s="101"/>
      <c r="E19" s="102"/>
      <c r="F19" s="1"/>
    </row>
    <row r="20" spans="1:6" s="2" customFormat="1" ht="36" customHeight="1" x14ac:dyDescent="0.2">
      <c r="A20" s="106">
        <v>43531</v>
      </c>
      <c r="B20" s="100">
        <v>43.41</v>
      </c>
      <c r="C20" s="101" t="s">
        <v>137</v>
      </c>
      <c r="D20" s="101" t="s">
        <v>138</v>
      </c>
      <c r="E20" s="102" t="s">
        <v>133</v>
      </c>
      <c r="F20" s="1"/>
    </row>
    <row r="21" spans="1:6" s="2" customFormat="1" x14ac:dyDescent="0.2">
      <c r="A21" s="103"/>
      <c r="B21" s="117"/>
      <c r="C21" s="101"/>
      <c r="D21" s="101"/>
      <c r="E21" s="102"/>
      <c r="F21" s="1"/>
    </row>
    <row r="22" spans="1:6" s="2" customFormat="1" ht="43.5" customHeight="1" x14ac:dyDescent="0.2">
      <c r="A22" s="113">
        <v>43622</v>
      </c>
      <c r="B22" s="117">
        <v>12005</v>
      </c>
      <c r="C22" s="104" t="s">
        <v>139</v>
      </c>
      <c r="D22" s="101" t="s">
        <v>129</v>
      </c>
      <c r="E22" s="102" t="s">
        <v>153</v>
      </c>
      <c r="F22" s="1"/>
    </row>
    <row r="23" spans="1:6" s="2" customFormat="1" x14ac:dyDescent="0.2">
      <c r="A23" s="103"/>
      <c r="B23" s="117"/>
      <c r="C23" s="101"/>
      <c r="D23" s="101"/>
      <c r="E23" s="102"/>
      <c r="F23" s="1"/>
    </row>
    <row r="24" spans="1:6" s="2" customFormat="1" ht="43.5" customHeight="1" x14ac:dyDescent="0.2">
      <c r="A24" s="115">
        <v>43634</v>
      </c>
      <c r="B24" s="112">
        <v>99.57</v>
      </c>
      <c r="C24" s="116" t="s">
        <v>140</v>
      </c>
      <c r="D24" s="111" t="s">
        <v>145</v>
      </c>
      <c r="E24" s="111" t="s">
        <v>141</v>
      </c>
      <c r="F24" s="109"/>
    </row>
    <row r="25" spans="1:6" s="2" customFormat="1" ht="14.25" x14ac:dyDescent="0.2">
      <c r="A25" s="115"/>
      <c r="B25" s="112"/>
      <c r="C25" s="110"/>
      <c r="D25" s="111"/>
      <c r="E25" s="111"/>
      <c r="F25" s="109"/>
    </row>
    <row r="26" spans="1:6" s="2" customFormat="1" ht="43.5" customHeight="1" x14ac:dyDescent="0.2">
      <c r="A26" s="103">
        <v>43640</v>
      </c>
      <c r="B26" s="117">
        <v>1779.37</v>
      </c>
      <c r="C26" s="101" t="s">
        <v>140</v>
      </c>
      <c r="D26" s="101" t="s">
        <v>144</v>
      </c>
      <c r="E26" s="102" t="s">
        <v>143</v>
      </c>
      <c r="F26" s="1"/>
    </row>
    <row r="27" spans="1:6" s="2" customFormat="1" ht="14.25" x14ac:dyDescent="0.2">
      <c r="A27" s="115"/>
      <c r="B27" s="112"/>
      <c r="C27" s="116"/>
      <c r="D27" s="111"/>
      <c r="E27" s="111"/>
      <c r="F27" s="109"/>
    </row>
    <row r="28" spans="1:6" s="2" customFormat="1" ht="45.75" customHeight="1" x14ac:dyDescent="0.2">
      <c r="A28" s="115">
        <v>43640</v>
      </c>
      <c r="B28" s="112">
        <v>290.85000000000002</v>
      </c>
      <c r="C28" s="110" t="s">
        <v>140</v>
      </c>
      <c r="D28" s="111" t="s">
        <v>147</v>
      </c>
      <c r="E28" s="111" t="s">
        <v>146</v>
      </c>
      <c r="F28" s="109"/>
    </row>
    <row r="29" spans="1:6" s="2" customFormat="1" x14ac:dyDescent="0.2">
      <c r="A29" s="103"/>
      <c r="B29" s="117"/>
      <c r="C29" s="101"/>
      <c r="D29" s="101"/>
      <c r="E29" s="102"/>
      <c r="F29" s="1"/>
    </row>
    <row r="30" spans="1:6" s="2" customFormat="1" hidden="1" x14ac:dyDescent="0.2">
      <c r="A30" s="71"/>
      <c r="B30" s="72"/>
      <c r="C30" s="73"/>
      <c r="D30" s="73"/>
      <c r="E30" s="74"/>
      <c r="F30" s="1"/>
    </row>
    <row r="31" spans="1:6" ht="19.5" customHeight="1" x14ac:dyDescent="0.2">
      <c r="A31" s="75" t="s">
        <v>105</v>
      </c>
      <c r="B31" s="76">
        <f>SUM(B12:B30)</f>
        <v>18666.399999999998</v>
      </c>
      <c r="C31" s="77" t="str">
        <f>IF(SUBTOTAL(3,B12:B30)=SUBTOTAL(103,B12:B30),'Summary and sign-off'!$A$47,'Summary and sign-off'!$A$48)</f>
        <v>Check - there are no hidden rows with data</v>
      </c>
      <c r="D31" s="125" t="str">
        <f>IF('Summary and sign-off'!F54='Summary and sign-off'!F53,'Summary and sign-off'!A50,'Summary and sign-off'!A49)</f>
        <v>Check - each entry provides sufficient information</v>
      </c>
      <c r="E31" s="125"/>
      <c r="F31" s="19"/>
    </row>
    <row r="32" spans="1:6" ht="10.5" customHeight="1" x14ac:dyDescent="0.2">
      <c r="A32" s="19"/>
      <c r="B32" s="21"/>
      <c r="C32" s="19"/>
      <c r="D32" s="19"/>
      <c r="E32" s="19"/>
      <c r="F32" s="19"/>
    </row>
    <row r="33" spans="1:6" ht="24.75" customHeight="1" x14ac:dyDescent="0.2">
      <c r="A33" s="126" t="s">
        <v>58</v>
      </c>
      <c r="B33" s="126"/>
      <c r="C33" s="126"/>
      <c r="D33" s="126"/>
      <c r="E33" s="126"/>
      <c r="F33" s="31"/>
    </row>
    <row r="34" spans="1:6" ht="27" customHeight="1" x14ac:dyDescent="0.2">
      <c r="A34" s="26" t="s">
        <v>33</v>
      </c>
      <c r="B34" s="26" t="s">
        <v>15</v>
      </c>
      <c r="C34" s="26" t="s">
        <v>99</v>
      </c>
      <c r="D34" s="26" t="s">
        <v>68</v>
      </c>
      <c r="E34" s="26" t="s">
        <v>45</v>
      </c>
      <c r="F34" s="32"/>
    </row>
    <row r="35" spans="1:6" s="2" customFormat="1" hidden="1" x14ac:dyDescent="0.2">
      <c r="A35" s="63"/>
      <c r="B35" s="60"/>
      <c r="C35" s="61"/>
      <c r="D35" s="61"/>
      <c r="E35" s="62"/>
      <c r="F35" s="1"/>
    </row>
    <row r="36" spans="1:6" s="2" customFormat="1" x14ac:dyDescent="0.2">
      <c r="A36" s="63"/>
      <c r="B36" s="60"/>
      <c r="C36" s="61"/>
      <c r="D36" s="61"/>
      <c r="E36" s="62"/>
      <c r="F36" s="1"/>
    </row>
    <row r="37" spans="1:6" s="2" customFormat="1" ht="29.25" customHeight="1" x14ac:dyDescent="0.2">
      <c r="A37" s="103">
        <v>43508</v>
      </c>
      <c r="B37" s="100">
        <v>72</v>
      </c>
      <c r="C37" s="107" t="s">
        <v>122</v>
      </c>
      <c r="D37" s="107" t="s">
        <v>126</v>
      </c>
      <c r="E37" s="108" t="s">
        <v>119</v>
      </c>
      <c r="F37" s="1"/>
    </row>
    <row r="38" spans="1:6" s="2" customFormat="1" x14ac:dyDescent="0.2">
      <c r="A38" s="103"/>
      <c r="B38" s="100"/>
      <c r="C38" s="101"/>
      <c r="D38" s="101"/>
      <c r="E38" s="102"/>
      <c r="F38" s="1"/>
    </row>
    <row r="39" spans="1:6" s="2" customFormat="1" ht="32.25" customHeight="1" x14ac:dyDescent="0.2">
      <c r="A39" s="106">
        <v>43509</v>
      </c>
      <c r="B39" s="100">
        <v>10.7</v>
      </c>
      <c r="C39" s="101" t="s">
        <v>123</v>
      </c>
      <c r="D39" s="101" t="s">
        <v>125</v>
      </c>
      <c r="E39" s="102" t="s">
        <v>119</v>
      </c>
      <c r="F39" s="1"/>
    </row>
    <row r="40" spans="1:6" s="2" customFormat="1" x14ac:dyDescent="0.2">
      <c r="A40" s="103"/>
      <c r="B40" s="100"/>
      <c r="C40" s="101"/>
      <c r="D40" s="101"/>
      <c r="E40" s="102"/>
      <c r="F40" s="1"/>
    </row>
    <row r="41" spans="1:6" s="2" customFormat="1" ht="45" customHeight="1" x14ac:dyDescent="0.2">
      <c r="A41" s="103">
        <v>43511</v>
      </c>
      <c r="B41" s="100">
        <v>50</v>
      </c>
      <c r="C41" s="101" t="s">
        <v>127</v>
      </c>
      <c r="D41" s="101" t="s">
        <v>124</v>
      </c>
      <c r="E41" s="102" t="s">
        <v>119</v>
      </c>
      <c r="F41" s="1"/>
    </row>
    <row r="42" spans="1:6" s="2" customFormat="1" x14ac:dyDescent="0.2">
      <c r="A42" s="63"/>
      <c r="B42" s="60"/>
      <c r="C42" s="61"/>
      <c r="D42" s="61"/>
      <c r="E42" s="62"/>
      <c r="F42" s="1"/>
    </row>
    <row r="43" spans="1:6" s="2" customFormat="1" hidden="1" x14ac:dyDescent="0.2">
      <c r="A43" s="63"/>
      <c r="B43" s="60"/>
      <c r="C43" s="61"/>
      <c r="D43" s="61"/>
      <c r="E43" s="62"/>
      <c r="F43" s="1"/>
    </row>
    <row r="44" spans="1:6" ht="19.5" customHeight="1" x14ac:dyDescent="0.2">
      <c r="A44" s="75" t="s">
        <v>106</v>
      </c>
      <c r="B44" s="76">
        <f>SUM(B35:B43)</f>
        <v>132.69999999999999</v>
      </c>
      <c r="C44" s="77" t="str">
        <f>IF(SUBTOTAL(3,B35:B43)=SUBTOTAL(103,B35:B43),'Summary and sign-off'!$A$47,'Summary and sign-off'!$A$48)</f>
        <v>Check - there are no hidden rows with data</v>
      </c>
      <c r="D44" s="125" t="str">
        <f>IF('Summary and sign-off'!F55='Summary and sign-off'!F53,'Summary and sign-off'!A50,'Summary and sign-off'!A49)</f>
        <v>Check - each entry provides sufficient information</v>
      </c>
      <c r="E44" s="125"/>
      <c r="F44" s="19"/>
    </row>
    <row r="45" spans="1:6" ht="10.5" customHeight="1" x14ac:dyDescent="0.2">
      <c r="A45" s="19"/>
      <c r="B45" s="21"/>
      <c r="C45" s="19"/>
      <c r="D45" s="19"/>
      <c r="E45" s="19"/>
      <c r="F45" s="19"/>
    </row>
    <row r="46" spans="1:6" ht="24.75" customHeight="1" x14ac:dyDescent="0.2">
      <c r="A46" s="126" t="s">
        <v>28</v>
      </c>
      <c r="B46" s="126"/>
      <c r="C46" s="126"/>
      <c r="D46" s="126"/>
      <c r="E46" s="126"/>
      <c r="F46" s="19"/>
    </row>
    <row r="47" spans="1:6" ht="27" customHeight="1" x14ac:dyDescent="0.2">
      <c r="A47" s="26" t="s">
        <v>33</v>
      </c>
      <c r="B47" s="26" t="s">
        <v>15</v>
      </c>
      <c r="C47" s="26" t="s">
        <v>100</v>
      </c>
      <c r="D47" s="26" t="s">
        <v>55</v>
      </c>
      <c r="E47" s="26" t="s">
        <v>45</v>
      </c>
      <c r="F47" s="30"/>
    </row>
    <row r="48" spans="1:6" s="2" customFormat="1" hidden="1" x14ac:dyDescent="0.2">
      <c r="A48" s="63"/>
      <c r="B48" s="60"/>
      <c r="C48" s="61"/>
      <c r="D48" s="61"/>
      <c r="E48" s="62"/>
      <c r="F48" s="1"/>
    </row>
    <row r="49" spans="1:6" s="2" customFormat="1" x14ac:dyDescent="0.2">
      <c r="A49" s="63"/>
      <c r="B49" s="60"/>
      <c r="C49" s="61"/>
      <c r="D49" s="61"/>
      <c r="E49" s="62"/>
      <c r="F49" s="1"/>
    </row>
    <row r="50" spans="1:6" s="105" customFormat="1" x14ac:dyDescent="0.2">
      <c r="A50" s="103"/>
      <c r="B50" s="100"/>
      <c r="C50" s="101" t="s">
        <v>155</v>
      </c>
      <c r="D50" s="101"/>
      <c r="E50" s="102"/>
    </row>
    <row r="51" spans="1:6" s="105" customFormat="1" x14ac:dyDescent="0.2">
      <c r="A51" s="103"/>
      <c r="B51" s="100"/>
      <c r="C51" s="101"/>
      <c r="D51" s="101"/>
      <c r="E51" s="102"/>
    </row>
    <row r="52" spans="1:6" s="2" customFormat="1" x14ac:dyDescent="0.2">
      <c r="A52" s="63"/>
      <c r="B52" s="60"/>
      <c r="C52" s="61"/>
      <c r="D52" s="61"/>
      <c r="E52" s="62"/>
      <c r="F52" s="1"/>
    </row>
    <row r="53" spans="1:6" s="2" customFormat="1" hidden="1" x14ac:dyDescent="0.2">
      <c r="A53" s="63"/>
      <c r="B53" s="60"/>
      <c r="C53" s="61"/>
      <c r="D53" s="61"/>
      <c r="E53" s="62"/>
      <c r="F53" s="1"/>
    </row>
    <row r="54" spans="1:6" ht="19.5" customHeight="1" x14ac:dyDescent="0.2">
      <c r="A54" s="75" t="s">
        <v>103</v>
      </c>
      <c r="B54" s="76">
        <f>SUM(B48:B53)</f>
        <v>0</v>
      </c>
      <c r="C54" s="77" t="str">
        <f>IF(SUBTOTAL(3,B48:B53)=SUBTOTAL(103,B48:B53),'Summary and sign-off'!$A$47,'Summary and sign-off'!$A$48)</f>
        <v>Check - there are no hidden rows with data</v>
      </c>
      <c r="D54" s="125" t="str">
        <f>IF('Summary and sign-off'!F56='Summary and sign-off'!F53,'Summary and sign-off'!A50,'Summary and sign-off'!A49)</f>
        <v>Check - each entry provides sufficient information</v>
      </c>
      <c r="E54" s="125"/>
      <c r="F54" s="19"/>
    </row>
    <row r="55" spans="1:6" ht="10.5" customHeight="1" x14ac:dyDescent="0.2">
      <c r="A55" s="19"/>
      <c r="B55" s="48"/>
      <c r="C55" s="21"/>
      <c r="D55" s="19"/>
      <c r="E55" s="19"/>
      <c r="F55" s="19"/>
    </row>
    <row r="56" spans="1:6" ht="34.5" customHeight="1" x14ac:dyDescent="0.2">
      <c r="A56" s="33" t="s">
        <v>1</v>
      </c>
      <c r="B56" s="49">
        <f>B31+B44+B54</f>
        <v>18799.099999999999</v>
      </c>
      <c r="C56" s="34"/>
      <c r="D56" s="34"/>
      <c r="E56" s="34"/>
      <c r="F56" s="19"/>
    </row>
    <row r="57" spans="1:6" x14ac:dyDescent="0.2">
      <c r="A57" s="19"/>
      <c r="B57" s="21"/>
      <c r="C57" s="19"/>
      <c r="D57" s="19"/>
      <c r="E57" s="19"/>
      <c r="F57" s="19"/>
    </row>
    <row r="58" spans="1:6" x14ac:dyDescent="0.2">
      <c r="A58" s="20" t="s">
        <v>7</v>
      </c>
      <c r="B58" s="21"/>
      <c r="C58" s="19"/>
      <c r="D58" s="19"/>
      <c r="E58" s="19"/>
      <c r="F58" s="19"/>
    </row>
    <row r="59" spans="1:6" ht="12.6" customHeight="1" x14ac:dyDescent="0.2">
      <c r="A59" s="22" t="s">
        <v>34</v>
      </c>
      <c r="F59" s="19"/>
    </row>
    <row r="60" spans="1:6" ht="12.95" customHeight="1" x14ac:dyDescent="0.2">
      <c r="A60" s="22" t="s">
        <v>107</v>
      </c>
      <c r="B60" s="19"/>
      <c r="D60" s="19"/>
      <c r="F60" s="19"/>
    </row>
    <row r="61" spans="1:6" x14ac:dyDescent="0.2">
      <c r="A61" s="22" t="s">
        <v>102</v>
      </c>
      <c r="F61" s="19"/>
    </row>
    <row r="62" spans="1:6" x14ac:dyDescent="0.2">
      <c r="A62" s="22" t="s">
        <v>108</v>
      </c>
      <c r="B62" s="21"/>
      <c r="C62" s="19"/>
      <c r="D62" s="19"/>
      <c r="E62" s="19"/>
      <c r="F62" s="19"/>
    </row>
    <row r="63" spans="1:6" ht="12.95" customHeight="1" x14ac:dyDescent="0.2">
      <c r="A63" s="22" t="s">
        <v>101</v>
      </c>
      <c r="B63" s="19"/>
      <c r="D63" s="19"/>
      <c r="F63" s="19"/>
    </row>
    <row r="64" spans="1:6" x14ac:dyDescent="0.2">
      <c r="A64" s="22" t="s">
        <v>104</v>
      </c>
      <c r="F64" s="19"/>
    </row>
    <row r="65" spans="1:6" x14ac:dyDescent="0.2">
      <c r="A65" s="22" t="s">
        <v>116</v>
      </c>
      <c r="B65" s="22"/>
      <c r="C65" s="22"/>
      <c r="D65" s="22"/>
      <c r="F65" s="19"/>
    </row>
    <row r="66" spans="1:6" x14ac:dyDescent="0.2">
      <c r="A66" s="28"/>
      <c r="B66" s="19"/>
      <c r="C66" s="19"/>
      <c r="D66" s="19"/>
      <c r="E66" s="19"/>
      <c r="F66" s="19"/>
    </row>
    <row r="67" spans="1:6" hidden="1" x14ac:dyDescent="0.2">
      <c r="A67" s="28"/>
      <c r="B67" s="19"/>
      <c r="C67" s="19"/>
      <c r="D67" s="19"/>
      <c r="E67" s="19"/>
      <c r="F67" s="19"/>
    </row>
    <row r="68" spans="1:6" hidden="1" x14ac:dyDescent="0.2"/>
    <row r="69" spans="1:6" hidden="1" x14ac:dyDescent="0.2"/>
    <row r="70" spans="1:6" hidden="1" x14ac:dyDescent="0.2"/>
    <row r="71" spans="1:6" hidden="1" x14ac:dyDescent="0.2"/>
    <row r="72" spans="1:6" ht="12.75" hidden="1" customHeight="1" x14ac:dyDescent="0.2"/>
    <row r="73" spans="1:6" hidden="1" x14ac:dyDescent="0.2"/>
    <row r="74" spans="1:6" hidden="1" x14ac:dyDescent="0.2"/>
    <row r="75" spans="1:6" hidden="1" x14ac:dyDescent="0.2">
      <c r="A75" s="28"/>
      <c r="B75" s="19"/>
      <c r="C75" s="19"/>
      <c r="D75" s="19"/>
      <c r="E75" s="19"/>
      <c r="F75" s="19"/>
    </row>
    <row r="76" spans="1:6" hidden="1" x14ac:dyDescent="0.2">
      <c r="A76" s="28"/>
      <c r="B76" s="19"/>
      <c r="C76" s="19"/>
      <c r="D76" s="19"/>
      <c r="E76" s="19"/>
      <c r="F76" s="19"/>
    </row>
    <row r="77" spans="1:6" hidden="1" x14ac:dyDescent="0.2">
      <c r="A77" s="28"/>
      <c r="B77" s="19"/>
      <c r="C77" s="19"/>
      <c r="D77" s="19"/>
      <c r="E77" s="19"/>
      <c r="F77" s="19"/>
    </row>
    <row r="78" spans="1:6" hidden="1" x14ac:dyDescent="0.2">
      <c r="A78" s="28"/>
      <c r="B78" s="19"/>
      <c r="C78" s="19"/>
      <c r="D78" s="19"/>
      <c r="E78" s="19"/>
      <c r="F78" s="19"/>
    </row>
    <row r="79" spans="1:6" hidden="1" x14ac:dyDescent="0.2">
      <c r="A79" s="28"/>
      <c r="B79" s="19"/>
      <c r="C79" s="19"/>
      <c r="D79" s="19"/>
      <c r="E79" s="19"/>
      <c r="F79" s="19"/>
    </row>
    <row r="80" spans="1:6" hidden="1" x14ac:dyDescent="0.2"/>
    <row r="81" hidden="1" x14ac:dyDescent="0.2"/>
    <row r="82" hidden="1" x14ac:dyDescent="0.2"/>
    <row r="83" hidden="1" x14ac:dyDescent="0.2"/>
    <row r="84" hidden="1" x14ac:dyDescent="0.2"/>
    <row r="85" hidden="1" x14ac:dyDescent="0.2"/>
    <row r="86" hidden="1"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sheetData>
  <sheetProtection formatCells="0" formatRows="0" insertColumns="0" insertRows="0" deleteRows="0"/>
  <mergeCells count="15">
    <mergeCell ref="B7:E7"/>
    <mergeCell ref="B5:E5"/>
    <mergeCell ref="D54:E54"/>
    <mergeCell ref="A1:E1"/>
    <mergeCell ref="A33:E33"/>
    <mergeCell ref="A46:E46"/>
    <mergeCell ref="B2:E2"/>
    <mergeCell ref="B3:E3"/>
    <mergeCell ref="B4:E4"/>
    <mergeCell ref="A8:E8"/>
    <mergeCell ref="A9:E9"/>
    <mergeCell ref="B6:E6"/>
    <mergeCell ref="D31:E31"/>
    <mergeCell ref="D44:E44"/>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8:A53 A12:A30 A35:A4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7 A34 A11" xr:uid="{00000000-0002-0000-0200-000001000000}"/>
  </dataValidations>
  <pageMargins left="0.70866141732283472" right="0.70866141732283472" top="0.55118110236220474" bottom="0.74803149606299213" header="0.31496062992125984" footer="0.31496062992125984"/>
  <pageSetup paperSize="9" scale="65"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B48:B53 B12:B30 B35:B43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E14" sqref="E1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21" t="s">
        <v>5</v>
      </c>
      <c r="B1" s="121"/>
      <c r="C1" s="121"/>
      <c r="D1" s="121"/>
      <c r="E1" s="121"/>
    </row>
    <row r="2" spans="1:6" ht="21" customHeight="1" x14ac:dyDescent="0.2">
      <c r="A2" s="3" t="s">
        <v>2</v>
      </c>
      <c r="B2" s="124" t="str">
        <f>'Summary and sign-off'!B2:F2</f>
        <v>Health Research Council of New Zealand</v>
      </c>
      <c r="C2" s="124"/>
      <c r="D2" s="124"/>
      <c r="E2" s="124"/>
    </row>
    <row r="3" spans="1:6" ht="21" customHeight="1" x14ac:dyDescent="0.2">
      <c r="A3" s="3" t="s">
        <v>3</v>
      </c>
      <c r="B3" s="124" t="str">
        <f>'Summary and sign-off'!B3:F3</f>
        <v>Professor Kathryn McPherson</v>
      </c>
      <c r="C3" s="124"/>
      <c r="D3" s="124"/>
      <c r="E3" s="124"/>
    </row>
    <row r="4" spans="1:6" ht="21" customHeight="1" x14ac:dyDescent="0.2">
      <c r="A4" s="3" t="s">
        <v>46</v>
      </c>
      <c r="B4" s="124">
        <f>'Summary and sign-off'!B4:F4</f>
        <v>43466</v>
      </c>
      <c r="C4" s="124"/>
      <c r="D4" s="124"/>
      <c r="E4" s="124"/>
    </row>
    <row r="5" spans="1:6" ht="21" customHeight="1" x14ac:dyDescent="0.2">
      <c r="A5" s="3" t="s">
        <v>47</v>
      </c>
      <c r="B5" s="124">
        <f>'Summary and sign-off'!B5:F5</f>
        <v>43646</v>
      </c>
      <c r="C5" s="124"/>
      <c r="D5" s="124"/>
      <c r="E5" s="124"/>
    </row>
    <row r="6" spans="1:6" ht="21" customHeight="1" x14ac:dyDescent="0.2">
      <c r="A6" s="3" t="s">
        <v>13</v>
      </c>
      <c r="B6" s="119" t="s">
        <v>39</v>
      </c>
      <c r="C6" s="119"/>
      <c r="D6" s="119"/>
      <c r="E6" s="119"/>
    </row>
    <row r="7" spans="1:6" ht="21" customHeight="1" x14ac:dyDescent="0.2">
      <c r="A7" s="3" t="s">
        <v>69</v>
      </c>
      <c r="B7" s="119" t="s">
        <v>80</v>
      </c>
      <c r="C7" s="119"/>
      <c r="D7" s="119"/>
      <c r="E7" s="119"/>
    </row>
    <row r="8" spans="1:6" ht="35.25" customHeight="1" x14ac:dyDescent="0.25">
      <c r="A8" s="134" t="s">
        <v>109</v>
      </c>
      <c r="B8" s="134"/>
      <c r="C8" s="135"/>
      <c r="D8" s="135"/>
      <c r="E8" s="135"/>
      <c r="F8" s="29"/>
    </row>
    <row r="9" spans="1:6" ht="35.25" customHeight="1" x14ac:dyDescent="0.25">
      <c r="A9" s="132" t="s">
        <v>88</v>
      </c>
      <c r="B9" s="133"/>
      <c r="C9" s="133"/>
      <c r="D9" s="133"/>
      <c r="E9" s="133"/>
      <c r="F9" s="29"/>
    </row>
    <row r="10" spans="1:6" ht="27" customHeight="1" x14ac:dyDescent="0.2">
      <c r="A10" s="26" t="s">
        <v>112</v>
      </c>
      <c r="B10" s="26" t="s">
        <v>15</v>
      </c>
      <c r="C10" s="26" t="s">
        <v>56</v>
      </c>
      <c r="D10" s="26" t="s">
        <v>54</v>
      </c>
      <c r="E10" s="26" t="s">
        <v>45</v>
      </c>
      <c r="F10" s="22"/>
    </row>
    <row r="11" spans="1:6" s="2" customFormat="1" hidden="1" x14ac:dyDescent="0.2">
      <c r="A11" s="59"/>
      <c r="B11" s="60"/>
      <c r="C11" s="64"/>
      <c r="D11" s="64"/>
      <c r="E11" s="65"/>
    </row>
    <row r="12" spans="1:6" s="2" customFormat="1" x14ac:dyDescent="0.2">
      <c r="A12" s="114"/>
      <c r="B12" s="60"/>
      <c r="C12" s="64"/>
      <c r="D12" s="64"/>
      <c r="E12" s="65"/>
    </row>
    <row r="13" spans="1:6" s="105" customFormat="1" ht="33.75" customHeight="1" x14ac:dyDescent="0.2">
      <c r="A13" s="103">
        <v>43634</v>
      </c>
      <c r="B13" s="100">
        <v>284.16000000000003</v>
      </c>
      <c r="C13" s="101" t="s">
        <v>142</v>
      </c>
      <c r="D13" s="101" t="s">
        <v>154</v>
      </c>
      <c r="E13" s="108" t="s">
        <v>157</v>
      </c>
    </row>
    <row r="14" spans="1:6" s="2" customFormat="1" x14ac:dyDescent="0.2">
      <c r="A14" s="63"/>
      <c r="B14" s="60"/>
      <c r="C14" s="64"/>
      <c r="D14" s="64"/>
      <c r="E14" s="65"/>
    </row>
    <row r="15" spans="1:6" s="2" customFormat="1" x14ac:dyDescent="0.2">
      <c r="A15" s="59"/>
      <c r="B15" s="60"/>
      <c r="C15" s="64"/>
      <c r="D15" s="64"/>
      <c r="E15" s="65"/>
    </row>
    <row r="16" spans="1:6" s="2" customFormat="1" x14ac:dyDescent="0.2">
      <c r="A16" s="59"/>
      <c r="B16" s="60"/>
      <c r="C16" s="64"/>
      <c r="D16" s="64"/>
      <c r="E16" s="65"/>
    </row>
    <row r="17" spans="1:6" s="2" customFormat="1" ht="11.25" hidden="1" customHeight="1" x14ac:dyDescent="0.2">
      <c r="A17" s="59"/>
      <c r="B17" s="60"/>
      <c r="C17" s="64"/>
      <c r="D17" s="64"/>
      <c r="E17" s="65"/>
    </row>
    <row r="18" spans="1:6" ht="34.5" customHeight="1" x14ac:dyDescent="0.2">
      <c r="A18" s="41" t="s">
        <v>85</v>
      </c>
      <c r="B18" s="53">
        <f>SUM(B11:B17)</f>
        <v>284.16000000000003</v>
      </c>
      <c r="C18" s="70" t="str">
        <f>IF(SUBTOTAL(3,B11:B17)=SUBTOTAL(103,B11:B17),'Summary and sign-off'!$A$47,'Summary and sign-off'!$A$48)</f>
        <v>Check - there are no hidden rows with data</v>
      </c>
      <c r="D18" s="125" t="str">
        <f>IF('Summary and sign-off'!F57='Summary and sign-off'!F53,'Summary and sign-off'!A50,'Summary and sign-off'!A49)</f>
        <v>Check - each entry provides sufficient information</v>
      </c>
      <c r="E18" s="125"/>
      <c r="F18" s="2"/>
    </row>
    <row r="19" spans="1:6" x14ac:dyDescent="0.2">
      <c r="A19" s="20"/>
      <c r="B19" s="19"/>
      <c r="C19" s="19"/>
      <c r="D19" s="19"/>
      <c r="E19" s="19"/>
    </row>
    <row r="20" spans="1:6" x14ac:dyDescent="0.2">
      <c r="A20" s="20" t="s">
        <v>7</v>
      </c>
      <c r="B20" s="21"/>
      <c r="C20" s="19"/>
      <c r="D20" s="19"/>
      <c r="E20" s="19"/>
    </row>
    <row r="21" spans="1:6" ht="12.75" customHeight="1" x14ac:dyDescent="0.2">
      <c r="A21" s="22" t="s">
        <v>111</v>
      </c>
      <c r="B21" s="22"/>
      <c r="C21" s="22"/>
      <c r="D21" s="22"/>
      <c r="E21" s="22"/>
    </row>
    <row r="22" spans="1:6" x14ac:dyDescent="0.2">
      <c r="A22" s="22" t="s">
        <v>110</v>
      </c>
      <c r="B22" s="22"/>
      <c r="C22" s="30"/>
      <c r="D22" s="30"/>
      <c r="E22" s="30"/>
    </row>
    <row r="23" spans="1:6" x14ac:dyDescent="0.2">
      <c r="A23" s="22" t="s">
        <v>108</v>
      </c>
      <c r="B23" s="21"/>
      <c r="C23" s="19"/>
      <c r="D23" s="19"/>
      <c r="E23" s="19"/>
      <c r="F23" s="19"/>
    </row>
    <row r="24" spans="1:6" x14ac:dyDescent="0.2">
      <c r="A24" s="22" t="s">
        <v>10</v>
      </c>
      <c r="B24" s="22"/>
      <c r="C24" s="30"/>
      <c r="D24" s="30"/>
      <c r="E24" s="30"/>
    </row>
    <row r="25" spans="1:6" ht="12.75" customHeight="1" x14ac:dyDescent="0.2">
      <c r="A25" s="22" t="s">
        <v>117</v>
      </c>
      <c r="B25" s="22"/>
      <c r="C25" s="24"/>
      <c r="D25" s="24"/>
      <c r="E25" s="24"/>
    </row>
    <row r="26" spans="1:6" x14ac:dyDescent="0.2">
      <c r="A26" s="19"/>
      <c r="B26" s="19"/>
      <c r="C26" s="19"/>
      <c r="D26" s="19"/>
      <c r="E26" s="19"/>
    </row>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18:E18"/>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xr:uid="{00000000-0002-0000-03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1"/>
  <sheetViews>
    <sheetView zoomScaleNormal="100" workbookViewId="0">
      <selection activeCell="A17" sqref="A17:XFD1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21" t="s">
        <v>5</v>
      </c>
      <c r="B1" s="121"/>
      <c r="C1" s="121"/>
      <c r="D1" s="121"/>
      <c r="E1" s="121"/>
    </row>
    <row r="2" spans="1:6" ht="21" customHeight="1" x14ac:dyDescent="0.2">
      <c r="A2" s="3" t="s">
        <v>2</v>
      </c>
      <c r="B2" s="124" t="str">
        <f>'Summary and sign-off'!B2:F2</f>
        <v>Health Research Council of New Zealand</v>
      </c>
      <c r="C2" s="124"/>
      <c r="D2" s="124"/>
      <c r="E2" s="124"/>
    </row>
    <row r="3" spans="1:6" ht="21" customHeight="1" x14ac:dyDescent="0.2">
      <c r="A3" s="3" t="s">
        <v>3</v>
      </c>
      <c r="B3" s="124" t="str">
        <f>'Summary and sign-off'!B3:F3</f>
        <v>Professor Kathryn McPherson</v>
      </c>
      <c r="C3" s="124"/>
      <c r="D3" s="124"/>
      <c r="E3" s="124"/>
    </row>
    <row r="4" spans="1:6" ht="21" customHeight="1" x14ac:dyDescent="0.2">
      <c r="A4" s="3" t="s">
        <v>46</v>
      </c>
      <c r="B4" s="124">
        <f>'Summary and sign-off'!B4:F4</f>
        <v>43466</v>
      </c>
      <c r="C4" s="124"/>
      <c r="D4" s="124"/>
      <c r="E4" s="124"/>
    </row>
    <row r="5" spans="1:6" ht="21" customHeight="1" x14ac:dyDescent="0.2">
      <c r="A5" s="3" t="s">
        <v>47</v>
      </c>
      <c r="B5" s="124">
        <f>'Summary and sign-off'!B5:F5</f>
        <v>43646</v>
      </c>
      <c r="C5" s="124"/>
      <c r="D5" s="124"/>
      <c r="E5" s="124"/>
    </row>
    <row r="6" spans="1:6" ht="21" customHeight="1" x14ac:dyDescent="0.2">
      <c r="A6" s="3" t="s">
        <v>13</v>
      </c>
      <c r="B6" s="119" t="s">
        <v>39</v>
      </c>
      <c r="C6" s="119"/>
      <c r="D6" s="119"/>
      <c r="E6" s="119"/>
      <c r="F6" s="25"/>
    </row>
    <row r="7" spans="1:6" ht="21" customHeight="1" x14ac:dyDescent="0.2">
      <c r="A7" s="3" t="s">
        <v>69</v>
      </c>
      <c r="B7" s="119" t="s">
        <v>80</v>
      </c>
      <c r="C7" s="119"/>
      <c r="D7" s="119"/>
      <c r="E7" s="119"/>
      <c r="F7" s="25"/>
    </row>
    <row r="8" spans="1:6" ht="35.25" customHeight="1" x14ac:dyDescent="0.2">
      <c r="A8" s="128" t="s">
        <v>0</v>
      </c>
      <c r="B8" s="128"/>
      <c r="C8" s="135"/>
      <c r="D8" s="135"/>
      <c r="E8" s="135"/>
    </row>
    <row r="9" spans="1:6" ht="35.25" customHeight="1" x14ac:dyDescent="0.2">
      <c r="A9" s="136" t="s">
        <v>84</v>
      </c>
      <c r="B9" s="137"/>
      <c r="C9" s="137"/>
      <c r="D9" s="137"/>
      <c r="E9" s="137"/>
    </row>
    <row r="10" spans="1:6" ht="27" customHeight="1" x14ac:dyDescent="0.2">
      <c r="A10" s="26" t="s">
        <v>33</v>
      </c>
      <c r="B10" s="26" t="s">
        <v>15</v>
      </c>
      <c r="C10" s="26" t="s">
        <v>35</v>
      </c>
      <c r="D10" s="26" t="s">
        <v>113</v>
      </c>
      <c r="E10" s="26" t="s">
        <v>45</v>
      </c>
      <c r="F10" s="22"/>
    </row>
    <row r="11" spans="1:6" s="2" customFormat="1" hidden="1" x14ac:dyDescent="0.2">
      <c r="A11" s="59"/>
      <c r="B11" s="60"/>
      <c r="C11" s="64"/>
      <c r="D11" s="64"/>
      <c r="E11" s="65"/>
    </row>
    <row r="12" spans="1:6" s="2" customFormat="1" x14ac:dyDescent="0.2">
      <c r="A12" s="63"/>
      <c r="B12" s="60"/>
      <c r="C12" s="64"/>
      <c r="D12" s="64"/>
      <c r="E12" s="65"/>
    </row>
    <row r="13" spans="1:6" s="105" customFormat="1" x14ac:dyDescent="0.2">
      <c r="A13" s="103">
        <v>43495</v>
      </c>
      <c r="B13" s="100">
        <v>295.54000000000002</v>
      </c>
      <c r="C13" s="107" t="s">
        <v>151</v>
      </c>
      <c r="D13" s="107" t="s">
        <v>152</v>
      </c>
      <c r="E13" s="108" t="s">
        <v>149</v>
      </c>
    </row>
    <row r="14" spans="1:6" s="105" customFormat="1" x14ac:dyDescent="0.2">
      <c r="A14" s="103"/>
      <c r="B14" s="100"/>
      <c r="C14" s="107"/>
      <c r="D14" s="107"/>
      <c r="E14" s="108"/>
    </row>
    <row r="15" spans="1:6" s="105" customFormat="1" x14ac:dyDescent="0.2">
      <c r="A15" s="103">
        <v>43528</v>
      </c>
      <c r="B15" s="100">
        <v>149.27000000000001</v>
      </c>
      <c r="C15" s="107" t="s">
        <v>131</v>
      </c>
      <c r="D15" s="107" t="s">
        <v>150</v>
      </c>
      <c r="E15" s="108" t="s">
        <v>149</v>
      </c>
    </row>
    <row r="16" spans="1:6" s="105" customFormat="1" x14ac:dyDescent="0.2">
      <c r="A16" s="103"/>
      <c r="B16" s="100"/>
      <c r="C16" s="107"/>
      <c r="D16" s="107"/>
      <c r="E16" s="108"/>
    </row>
    <row r="17" spans="1:6" s="2" customFormat="1" x14ac:dyDescent="0.2">
      <c r="A17" s="59"/>
      <c r="B17" s="60"/>
      <c r="C17" s="64"/>
      <c r="D17" s="64"/>
      <c r="E17" s="65"/>
    </row>
    <row r="18" spans="1:6" s="2" customFormat="1" hidden="1" x14ac:dyDescent="0.2">
      <c r="A18" s="59"/>
      <c r="B18" s="60"/>
      <c r="C18" s="64"/>
      <c r="D18" s="64"/>
      <c r="E18" s="65"/>
    </row>
    <row r="19" spans="1:6" ht="34.5" customHeight="1" x14ac:dyDescent="0.2">
      <c r="A19" s="41" t="s">
        <v>89</v>
      </c>
      <c r="B19" s="53">
        <f>SUM(B11:B18)</f>
        <v>444.81000000000006</v>
      </c>
      <c r="C19" s="70" t="str">
        <f>IF(SUBTOTAL(3,B11:B18)=SUBTOTAL(103,B11:B18),'Summary and sign-off'!$A$47,'Summary and sign-off'!$A$48)</f>
        <v>Check - there are no hidden rows with data</v>
      </c>
      <c r="D19" s="125" t="str">
        <f>IF('Summary and sign-off'!F58='Summary and sign-off'!F53,'Summary and sign-off'!A50,'Summary and sign-off'!A49)</f>
        <v>Check - each entry provides sufficient information</v>
      </c>
      <c r="E19" s="125"/>
    </row>
    <row r="20" spans="1:6" ht="14.1" customHeight="1" x14ac:dyDescent="0.2">
      <c r="B20" s="19"/>
      <c r="C20" s="19"/>
      <c r="D20" s="19"/>
      <c r="E20" s="19"/>
    </row>
    <row r="21" spans="1:6" x14ac:dyDescent="0.2">
      <c r="A21" s="20" t="s">
        <v>6</v>
      </c>
      <c r="B21" s="19"/>
      <c r="C21" s="19"/>
      <c r="D21" s="19"/>
      <c r="E21" s="19"/>
    </row>
    <row r="22" spans="1:6" ht="12.6" customHeight="1" x14ac:dyDescent="0.2">
      <c r="A22" s="22" t="s">
        <v>34</v>
      </c>
      <c r="B22" s="19"/>
      <c r="C22" s="19"/>
      <c r="D22" s="19"/>
      <c r="E22" s="19"/>
    </row>
    <row r="23" spans="1:6" x14ac:dyDescent="0.2">
      <c r="A23" s="22" t="s">
        <v>108</v>
      </c>
      <c r="B23" s="21"/>
      <c r="C23" s="19"/>
      <c r="D23" s="19"/>
      <c r="E23" s="19"/>
      <c r="F23" s="19"/>
    </row>
    <row r="24" spans="1:6" x14ac:dyDescent="0.2">
      <c r="A24" s="22" t="s">
        <v>10</v>
      </c>
      <c r="C24" s="19"/>
      <c r="D24" s="19"/>
      <c r="E24" s="19"/>
      <c r="F24" s="19"/>
    </row>
    <row r="25" spans="1:6" ht="12.75" customHeight="1" x14ac:dyDescent="0.2">
      <c r="A25" s="22" t="s">
        <v>117</v>
      </c>
      <c r="B25" s="27"/>
      <c r="C25" s="24"/>
      <c r="D25" s="24"/>
      <c r="E25" s="24"/>
      <c r="F25" s="24"/>
    </row>
    <row r="26" spans="1:6" x14ac:dyDescent="0.2">
      <c r="B26" s="28"/>
      <c r="C26" s="19"/>
      <c r="D26" s="19"/>
      <c r="E26" s="19"/>
    </row>
    <row r="27" spans="1:6" hidden="1" x14ac:dyDescent="0.2">
      <c r="A27" s="19"/>
      <c r="B27" s="19"/>
      <c r="C27" s="19"/>
      <c r="D27" s="19"/>
    </row>
    <row r="28" spans="1:6" ht="12.75" hidden="1" customHeight="1" x14ac:dyDescent="0.2"/>
    <row r="29" spans="1:6" hidden="1" x14ac:dyDescent="0.2">
      <c r="A29" s="19"/>
      <c r="B29" s="19"/>
      <c r="C29" s="19"/>
      <c r="D29" s="19"/>
      <c r="E29" s="19"/>
    </row>
    <row r="30" spans="1:6" hidden="1" x14ac:dyDescent="0.2">
      <c r="A30" s="19"/>
      <c r="B30" s="19"/>
      <c r="C30" s="19"/>
      <c r="D30" s="19"/>
      <c r="E30" s="19"/>
    </row>
    <row r="31" spans="1:6" hidden="1" x14ac:dyDescent="0.2">
      <c r="A31" s="19"/>
      <c r="B31" s="19"/>
      <c r="C31" s="19"/>
      <c r="D31" s="19"/>
      <c r="E31" s="19"/>
    </row>
    <row r="32" spans="1:6" hidden="1" x14ac:dyDescent="0.2">
      <c r="A32" s="19"/>
      <c r="B32" s="19"/>
      <c r="C32" s="19"/>
      <c r="D32" s="19"/>
      <c r="E32" s="19"/>
    </row>
    <row r="33" spans="1:5" hidden="1" x14ac:dyDescent="0.2">
      <c r="A33" s="19"/>
      <c r="B33" s="19"/>
      <c r="C33" s="19"/>
      <c r="D33" s="19"/>
      <c r="E33" s="19"/>
    </row>
    <row r="34" spans="1:5" hidden="1" x14ac:dyDescent="0.2"/>
    <row r="35" spans="1:5" hidden="1" x14ac:dyDescent="0.2"/>
    <row r="36" spans="1:5" hidden="1" x14ac:dyDescent="0.2"/>
    <row r="37" spans="1:5" hidden="1" x14ac:dyDescent="0.2"/>
    <row r="38" spans="1:5" hidden="1" x14ac:dyDescent="0.2"/>
    <row r="39" spans="1:5" hidden="1" x14ac:dyDescent="0.2"/>
    <row r="40" spans="1:5" hidden="1" x14ac:dyDescent="0.2"/>
    <row r="41" spans="1:5" hidden="1" x14ac:dyDescent="0.2"/>
    <row r="42" spans="1:5" hidden="1" x14ac:dyDescent="0.2"/>
    <row r="43" spans="1:5" hidden="1" x14ac:dyDescent="0.2"/>
    <row r="44" spans="1:5" hidden="1" x14ac:dyDescent="0.2"/>
    <row r="45" spans="1:5" x14ac:dyDescent="0.2"/>
    <row r="46" spans="1:5" x14ac:dyDescent="0.2"/>
    <row r="47" spans="1:5" x14ac:dyDescent="0.2"/>
    <row r="48" spans="1:5" x14ac:dyDescent="0.2"/>
    <row r="49" x14ac:dyDescent="0.2"/>
    <row r="50" x14ac:dyDescent="0.2"/>
    <row r="51" x14ac:dyDescent="0.2"/>
  </sheetData>
  <sheetProtection formatCells="0" insertRows="0" deleteRows="0"/>
  <mergeCells count="10">
    <mergeCell ref="D19:E19"/>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8"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tabSelected="1" topLeftCell="A4" zoomScaleNormal="100" workbookViewId="0">
      <selection activeCell="A14" sqref="A14"/>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21" t="s">
        <v>16</v>
      </c>
      <c r="B1" s="121"/>
      <c r="C1" s="121"/>
      <c r="D1" s="121"/>
      <c r="E1" s="121"/>
      <c r="F1" s="121"/>
    </row>
    <row r="2" spans="1:6" ht="21" customHeight="1" x14ac:dyDescent="0.2">
      <c r="A2" s="3" t="s">
        <v>2</v>
      </c>
      <c r="B2" s="124" t="str">
        <f>'Summary and sign-off'!B2:F2</f>
        <v>Health Research Council of New Zealand</v>
      </c>
      <c r="C2" s="124"/>
      <c r="D2" s="124"/>
      <c r="E2" s="124"/>
      <c r="F2" s="124"/>
    </row>
    <row r="3" spans="1:6" ht="21" customHeight="1" x14ac:dyDescent="0.2">
      <c r="A3" s="3" t="s">
        <v>3</v>
      </c>
      <c r="B3" s="124" t="str">
        <f>'Summary and sign-off'!B3:F3</f>
        <v>Professor Kathryn McPherson</v>
      </c>
      <c r="C3" s="124"/>
      <c r="D3" s="124"/>
      <c r="E3" s="124"/>
      <c r="F3" s="124"/>
    </row>
    <row r="4" spans="1:6" ht="21" customHeight="1" x14ac:dyDescent="0.2">
      <c r="A4" s="3" t="s">
        <v>46</v>
      </c>
      <c r="B4" s="124">
        <f>'Summary and sign-off'!B4:F4</f>
        <v>43466</v>
      </c>
      <c r="C4" s="124"/>
      <c r="D4" s="124"/>
      <c r="E4" s="124"/>
      <c r="F4" s="124"/>
    </row>
    <row r="5" spans="1:6" ht="21" customHeight="1" x14ac:dyDescent="0.2">
      <c r="A5" s="3" t="s">
        <v>47</v>
      </c>
      <c r="B5" s="124">
        <f>'Summary and sign-off'!B5:F5</f>
        <v>43646</v>
      </c>
      <c r="C5" s="124"/>
      <c r="D5" s="124"/>
      <c r="E5" s="124"/>
      <c r="F5" s="124"/>
    </row>
    <row r="6" spans="1:6" ht="21" customHeight="1" x14ac:dyDescent="0.2">
      <c r="A6" s="3" t="s">
        <v>118</v>
      </c>
      <c r="B6" s="119" t="s">
        <v>39</v>
      </c>
      <c r="C6" s="119"/>
      <c r="D6" s="119"/>
      <c r="E6" s="119"/>
      <c r="F6" s="119"/>
    </row>
    <row r="7" spans="1:6" ht="21" customHeight="1" x14ac:dyDescent="0.2">
      <c r="A7" s="3" t="s">
        <v>69</v>
      </c>
      <c r="B7" s="119" t="s">
        <v>80</v>
      </c>
      <c r="C7" s="119"/>
      <c r="D7" s="119"/>
      <c r="E7" s="119"/>
      <c r="F7" s="119"/>
    </row>
    <row r="8" spans="1:6" ht="36" customHeight="1" x14ac:dyDescent="0.2">
      <c r="A8" s="128" t="s">
        <v>36</v>
      </c>
      <c r="B8" s="128"/>
      <c r="C8" s="128"/>
      <c r="D8" s="128"/>
      <c r="E8" s="128"/>
      <c r="F8" s="128"/>
    </row>
    <row r="9" spans="1:6" ht="36" customHeight="1" x14ac:dyDescent="0.2">
      <c r="A9" s="136" t="s">
        <v>87</v>
      </c>
      <c r="B9" s="137"/>
      <c r="C9" s="137"/>
      <c r="D9" s="137"/>
      <c r="E9" s="137"/>
      <c r="F9" s="137"/>
    </row>
    <row r="10" spans="1:6" ht="39" customHeight="1" x14ac:dyDescent="0.2">
      <c r="A10" s="15" t="s">
        <v>33</v>
      </c>
      <c r="B10" s="7" t="s">
        <v>114</v>
      </c>
      <c r="C10" s="7" t="s">
        <v>51</v>
      </c>
      <c r="D10" s="7" t="s">
        <v>17</v>
      </c>
      <c r="E10" s="7" t="s">
        <v>52</v>
      </c>
      <c r="F10" s="7" t="s">
        <v>83</v>
      </c>
    </row>
    <row r="11" spans="1:6" s="2" customFormat="1" hidden="1" x14ac:dyDescent="0.2">
      <c r="A11" s="63"/>
      <c r="B11" s="64"/>
      <c r="C11" s="69"/>
      <c r="D11" s="64"/>
      <c r="E11" s="66"/>
      <c r="F11" s="65"/>
    </row>
    <row r="12" spans="1:6" s="2" customFormat="1" x14ac:dyDescent="0.2">
      <c r="A12" s="63"/>
      <c r="B12" s="67"/>
      <c r="C12" s="69"/>
      <c r="D12" s="67"/>
      <c r="E12" s="66"/>
      <c r="F12" s="68"/>
    </row>
    <row r="13" spans="1:6" s="2" customFormat="1" x14ac:dyDescent="0.2">
      <c r="A13" s="63"/>
      <c r="B13" s="67" t="s">
        <v>148</v>
      </c>
      <c r="C13" s="69"/>
      <c r="D13" s="67"/>
      <c r="E13" s="66"/>
      <c r="F13" s="68"/>
    </row>
    <row r="14" spans="1:6" s="2" customFormat="1" x14ac:dyDescent="0.2">
      <c r="A14" s="63"/>
      <c r="B14" s="67"/>
      <c r="C14" s="69"/>
      <c r="D14" s="67"/>
      <c r="E14" s="66"/>
      <c r="F14" s="68"/>
    </row>
    <row r="15" spans="1:6" s="2" customFormat="1" x14ac:dyDescent="0.2">
      <c r="A15" s="63"/>
      <c r="B15" s="67"/>
      <c r="C15" s="69"/>
      <c r="D15" s="67"/>
      <c r="E15" s="66"/>
      <c r="F15" s="68"/>
    </row>
    <row r="16" spans="1:6" s="2" customFormat="1" x14ac:dyDescent="0.2">
      <c r="A16" s="63"/>
      <c r="B16" s="67"/>
      <c r="C16" s="69"/>
      <c r="D16" s="67"/>
      <c r="E16" s="66"/>
      <c r="F16" s="68"/>
    </row>
    <row r="17" spans="1:7" s="2" customFormat="1" hidden="1" x14ac:dyDescent="0.2">
      <c r="A17" s="63"/>
      <c r="B17" s="64"/>
      <c r="C17" s="69"/>
      <c r="D17" s="64"/>
      <c r="E17" s="66"/>
      <c r="F17" s="65"/>
    </row>
    <row r="18" spans="1:7" ht="34.5" customHeight="1" x14ac:dyDescent="0.2">
      <c r="A18" s="42" t="s">
        <v>115</v>
      </c>
      <c r="B18" s="43" t="s">
        <v>19</v>
      </c>
      <c r="C18" s="44">
        <f>C19+C20</f>
        <v>0</v>
      </c>
      <c r="D18" s="78" t="str">
        <f>IF(SUBTOTAL(3,C11:C17)=SUBTOTAL(103,C11:C17),'Summary and sign-off'!$A$47,'Summary and sign-off'!$A$48)</f>
        <v>Check - there are no hidden rows with data</v>
      </c>
      <c r="E18" s="138" t="str">
        <f>IF('Summary and sign-off'!F59='Summary and sign-off'!F53,'Summary and sign-off'!A51,'Summary and sign-off'!A49)</f>
        <v>Not all lines have an entry for "Description", "Was the gift accepted?" and "Estimated value in NZ$"</v>
      </c>
      <c r="F18" s="138"/>
      <c r="G18" s="2"/>
    </row>
    <row r="19" spans="1:7" ht="25.5" customHeight="1" x14ac:dyDescent="0.25">
      <c r="A19" s="45"/>
      <c r="B19" s="46" t="s">
        <v>20</v>
      </c>
      <c r="C19" s="47">
        <f>COUNTIF(C11:C17,'Summary and sign-off'!A44)</f>
        <v>0</v>
      </c>
      <c r="D19" s="16"/>
      <c r="E19" s="17"/>
      <c r="F19" s="18"/>
    </row>
    <row r="20" spans="1:7" ht="25.5" customHeight="1" x14ac:dyDescent="0.25">
      <c r="A20" s="45"/>
      <c r="B20" s="46" t="s">
        <v>18</v>
      </c>
      <c r="C20" s="47">
        <f>COUNTIF(C11:C17,'Summary and sign-off'!A45)</f>
        <v>0</v>
      </c>
      <c r="D20" s="16"/>
      <c r="E20" s="17"/>
      <c r="F20" s="18"/>
    </row>
    <row r="21" spans="1:7" x14ac:dyDescent="0.2">
      <c r="A21" s="19"/>
      <c r="B21" s="20"/>
      <c r="C21" s="19"/>
      <c r="D21" s="21"/>
      <c r="E21" s="21"/>
      <c r="F21" s="19"/>
    </row>
    <row r="22" spans="1:7" x14ac:dyDescent="0.2">
      <c r="A22" s="20" t="s">
        <v>6</v>
      </c>
      <c r="B22" s="20"/>
      <c r="C22" s="20"/>
      <c r="D22" s="20"/>
      <c r="E22" s="20"/>
      <c r="F22" s="20"/>
    </row>
    <row r="23" spans="1:7" ht="12.6" customHeight="1" x14ac:dyDescent="0.2">
      <c r="A23" s="22" t="s">
        <v>34</v>
      </c>
      <c r="B23" s="19"/>
      <c r="C23" s="19"/>
      <c r="D23" s="19"/>
      <c r="E23" s="19"/>
    </row>
    <row r="24" spans="1:7" x14ac:dyDescent="0.2">
      <c r="A24" s="22" t="s">
        <v>108</v>
      </c>
      <c r="B24" s="21"/>
      <c r="C24" s="19"/>
      <c r="D24" s="19"/>
      <c r="E24" s="19"/>
      <c r="F24" s="19"/>
    </row>
    <row r="25" spans="1:7" x14ac:dyDescent="0.2">
      <c r="A25" s="22" t="s">
        <v>11</v>
      </c>
      <c r="B25" s="23"/>
      <c r="C25" s="23"/>
      <c r="D25" s="23"/>
      <c r="E25" s="23"/>
      <c r="F25" s="23"/>
    </row>
    <row r="26" spans="1:7" ht="12.75" customHeight="1" x14ac:dyDescent="0.2">
      <c r="A26" s="22" t="s">
        <v>59</v>
      </c>
      <c r="B26" s="19"/>
      <c r="C26" s="19"/>
      <c r="D26" s="19"/>
      <c r="E26" s="19"/>
      <c r="F26" s="19"/>
    </row>
    <row r="27" spans="1:7" ht="12.95" customHeight="1" x14ac:dyDescent="0.2">
      <c r="A27" s="22" t="s">
        <v>21</v>
      </c>
      <c r="B27" s="19"/>
      <c r="C27" s="19"/>
      <c r="D27" s="19"/>
      <c r="E27" s="19"/>
      <c r="F27" s="19"/>
    </row>
    <row r="28" spans="1:7" x14ac:dyDescent="0.2">
      <c r="A28" s="22" t="s">
        <v>37</v>
      </c>
      <c r="C28" s="19"/>
      <c r="D28" s="19"/>
      <c r="E28" s="19"/>
      <c r="F28" s="19"/>
    </row>
    <row r="29" spans="1:7" ht="12.75" customHeight="1" x14ac:dyDescent="0.2">
      <c r="A29" s="22" t="s">
        <v>117</v>
      </c>
      <c r="B29" s="22"/>
      <c r="C29" s="24"/>
      <c r="D29" s="24"/>
      <c r="E29" s="24"/>
      <c r="F29" s="24"/>
    </row>
    <row r="30" spans="1:7" ht="12.75" customHeight="1" x14ac:dyDescent="0.2">
      <c r="A30" s="22"/>
      <c r="B30" s="22"/>
      <c r="C30" s="24"/>
      <c r="D30" s="24"/>
      <c r="E30" s="24"/>
      <c r="F30" s="24"/>
    </row>
    <row r="31" spans="1:7" ht="12.75" hidden="1" customHeight="1" x14ac:dyDescent="0.2">
      <c r="A31" s="22"/>
      <c r="B31" s="22"/>
      <c r="C31" s="24"/>
      <c r="D31" s="24"/>
      <c r="E31" s="24"/>
      <c r="F31" s="24"/>
    </row>
    <row r="32" spans="1:7" hidden="1" x14ac:dyDescent="0.2"/>
    <row r="33" spans="1:6" hidden="1" x14ac:dyDescent="0.2"/>
    <row r="34" spans="1:6" hidden="1" x14ac:dyDescent="0.2">
      <c r="A34" s="20"/>
      <c r="B34" s="20"/>
      <c r="C34" s="20"/>
      <c r="D34" s="20"/>
      <c r="E34" s="20"/>
      <c r="F34" s="20"/>
    </row>
    <row r="35" spans="1:6" hidden="1" x14ac:dyDescent="0.2">
      <c r="A35" s="20"/>
      <c r="B35" s="20"/>
      <c r="C35" s="20"/>
      <c r="D35" s="20"/>
      <c r="E35" s="20"/>
      <c r="F35" s="20"/>
    </row>
    <row r="36" spans="1:6" hidden="1" x14ac:dyDescent="0.2">
      <c r="A36" s="20"/>
      <c r="B36" s="20"/>
      <c r="C36" s="20"/>
      <c r="D36" s="20"/>
      <c r="E36" s="20"/>
      <c r="F36" s="20"/>
    </row>
    <row r="37" spans="1:6" hidden="1" x14ac:dyDescent="0.2">
      <c r="A37" s="20"/>
      <c r="B37" s="20"/>
      <c r="C37" s="20"/>
      <c r="D37" s="20"/>
      <c r="E37" s="20"/>
      <c r="F37" s="20"/>
    </row>
    <row r="38" spans="1:6" hidden="1" x14ac:dyDescent="0.2">
      <c r="A38" s="20"/>
      <c r="B38" s="20"/>
      <c r="C38" s="20"/>
      <c r="D38" s="20"/>
      <c r="E38" s="20"/>
      <c r="F38" s="20"/>
    </row>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x14ac:dyDescent="0.2"/>
    <row r="60" x14ac:dyDescent="0.2"/>
    <row r="61" x14ac:dyDescent="0.2"/>
    <row r="62" x14ac:dyDescent="0.2"/>
    <row r="63" x14ac:dyDescent="0.2"/>
    <row r="64" x14ac:dyDescent="0.2"/>
    <row r="65" x14ac:dyDescent="0.2"/>
  </sheetData>
  <sheetProtection formatCells="0" insertRows="0" deleteRows="0"/>
  <mergeCells count="10">
    <mergeCell ref="E18:F18"/>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xr:uid="{00000000-0002-0000-05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sign-off'!$A$44:$A$45</xm:f>
          </x14:formula1>
          <xm:sqref>C11:C17</xm:sqref>
        </x14:dataValidation>
        <x14:dataValidation type="list" errorStyle="information" operator="greaterThan" allowBlank="1" showInputMessage="1" prompt="Provide specific $ value if possible" xr:uid="{00000000-0002-0000-0500-000003000000}">
          <x14:formula1>
            <xm:f>'Summary and sign-off'!$A$38:$A$43</xm:f>
          </x14:formula1>
          <xm:sqref>E11:E17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http://purl.org/dc/elements/1.1/"/>
    <ds:schemaRef ds:uri="http://schemas.openxmlformats.org/package/2006/metadata/core-properties"/>
    <ds:schemaRef ds:uri="http://purl.org/dc/terms/"/>
    <ds:schemaRef ds:uri="12165527-d881-4234-97f9-ee139a3f0c31"/>
    <ds:schemaRef ds:uri="http://purl.org/dc/dcmitype/"/>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Tweedale, Jacqui</cp:lastModifiedBy>
  <cp:lastPrinted>2019-07-16T21:02:09Z</cp:lastPrinted>
  <dcterms:created xsi:type="dcterms:W3CDTF">2010-10-17T20:59:02Z</dcterms:created>
  <dcterms:modified xsi:type="dcterms:W3CDTF">2019-07-16T21:02:13Z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