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dh.local\Tairawhiti District Health\Corporate Services\Chief Executive\Sensitive Expenditure reports\"/>
    </mc:Choice>
  </mc:AlternateContent>
  <bookViews>
    <workbookView xWindow="0" yWindow="60" windowWidth="23040" windowHeight="9135" firstSheet="1" activeTab="1"/>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 name="Sheet1" sheetId="14" r:id="rId7"/>
  </sheets>
  <definedNames>
    <definedName name="_xlnm.Print_Area" localSheetId="4">'All other expenses'!$A$1:$E$34</definedName>
    <definedName name="_xlnm.Print_Area" localSheetId="5">'Gifts and benefits'!$A$1:$F$36</definedName>
    <definedName name="_xlnm.Print_Area" localSheetId="0">'Guidance for agencies'!$A$1:$A$58</definedName>
    <definedName name="_xlnm.Print_Area" localSheetId="3">Hospitality!$A$1:$E$23</definedName>
    <definedName name="_xlnm.Print_Area" localSheetId="1">'Summary and sign-off'!$A$1:$F$23</definedName>
    <definedName name="_xlnm.Print_Area" localSheetId="2">Travel!$A$1:$E$122</definedName>
  </definedNames>
  <calcPr calcId="162913"/>
</workbook>
</file>

<file path=xl/calcChain.xml><?xml version="1.0" encoding="utf-8"?>
<calcChain xmlns="http://schemas.openxmlformats.org/spreadsheetml/2006/main">
  <c r="B101" i="1" l="1"/>
  <c r="C101" i="1"/>
  <c r="D25" i="4" l="1"/>
  <c r="C28" i="3"/>
  <c r="C16" i="2"/>
  <c r="C111" i="1"/>
  <c r="C17" i="1"/>
  <c r="B6" i="13" l="1"/>
  <c r="E59" i="13"/>
  <c r="C59" i="13"/>
  <c r="C27" i="4"/>
  <c r="C26" i="4"/>
  <c r="B59" i="13" l="1"/>
  <c r="B58" i="13"/>
  <c r="D58" i="13"/>
  <c r="B57" i="13"/>
  <c r="D57" i="13"/>
  <c r="D56" i="13"/>
  <c r="B56" i="13"/>
  <c r="D55" i="13"/>
  <c r="B55" i="13"/>
  <c r="D54" i="13"/>
  <c r="B54" i="13"/>
  <c r="B2" i="4"/>
  <c r="B3" i="4"/>
  <c r="B2" i="3"/>
  <c r="B3" i="3"/>
  <c r="B2" i="2"/>
  <c r="B3" i="2"/>
  <c r="B2" i="1"/>
  <c r="B3" i="1"/>
  <c r="F57" i="13" l="1"/>
  <c r="D16" i="2" s="1"/>
  <c r="F59" i="13"/>
  <c r="E25" i="4" s="1"/>
  <c r="F58" i="13"/>
  <c r="F56" i="13"/>
  <c r="D111" i="1" s="1"/>
  <c r="F55" i="13"/>
  <c r="D101" i="1" s="1"/>
  <c r="F54" i="13"/>
  <c r="D17" i="1" s="1"/>
  <c r="C16" i="13" l="1"/>
  <c r="C17" i="13"/>
  <c r="B5" i="4" l="1"/>
  <c r="B4" i="4"/>
  <c r="B5" i="3"/>
  <c r="B4" i="3"/>
  <c r="B5" i="2"/>
  <c r="B4" i="2"/>
  <c r="B5" i="1"/>
  <c r="B4" i="1"/>
  <c r="C15" i="13" l="1"/>
  <c r="F12" i="13" l="1"/>
  <c r="C25" i="4"/>
  <c r="F11" i="13" s="1"/>
  <c r="F13" i="13" l="1"/>
  <c r="B111" i="1"/>
  <c r="B17" i="13" s="1"/>
  <c r="B16" i="13"/>
  <c r="B17" i="1"/>
  <c r="B15" i="13" s="1"/>
  <c r="B28" i="3" l="1"/>
  <c r="B13" i="13" s="1"/>
  <c r="B16" i="2"/>
  <c r="B12" i="13" s="1"/>
  <c r="B11" i="13" l="1"/>
  <c r="B113" i="1"/>
</calcChain>
</file>

<file path=xl/comments1.xml><?xml version="1.0" encoding="utf-8"?>
<comments xmlns="http://schemas.openxmlformats.org/spreadsheetml/2006/main">
  <authors>
    <author>Ken Smart [SSC]</author>
  </authors>
  <commentList>
    <comment ref="A58" authorId="0" shapeId="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20" authorId="0" shapeId="0">
      <text>
        <r>
          <rPr>
            <sz val="9"/>
            <color indexed="81"/>
            <rFont val="Tahoma"/>
            <family val="2"/>
          </rPr>
          <t xml:space="preserve">
Insert additional rows as needed:
- 'right click' on a row number (left of screen)
- select 'Insert' (this will insert a row above it)
</t>
        </r>
      </text>
    </comment>
    <comment ref="A104"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<sst xmlns="http://schemas.openxmlformats.org/spreadsheetml/2006/main" count="530" uniqueCount="272">
  <si>
    <t>All Other Expenses</t>
  </si>
  <si>
    <t>Total travel expenses</t>
  </si>
  <si>
    <t xml:space="preserve">Organisation Name </t>
  </si>
  <si>
    <t>Chief Executive</t>
  </si>
  <si>
    <t>International, domestic and local travel expenses</t>
  </si>
  <si>
    <t>How to present information</t>
  </si>
  <si>
    <t>Chief Executive Expense Disclosure</t>
  </si>
  <si>
    <t>Notes</t>
  </si>
  <si>
    <t xml:space="preserve">Notes </t>
  </si>
  <si>
    <t>* Headings on following tabs will pre populate with what you enter on this tab</t>
  </si>
  <si>
    <t xml:space="preserve">CEs disclose the expenses, gifts &amp; hospitality they have expended or been offered using this SSC Excel workbook. </t>
  </si>
  <si>
    <t>When and how often are disclosures made?</t>
  </si>
  <si>
    <t>Hospitality</t>
  </si>
  <si>
    <t>Total cost will appear automatically once you put information in rows above.</t>
  </si>
  <si>
    <t>Purpose</t>
  </si>
  <si>
    <t>A one-off offer of something worth $25 is not included, but if the offer is made more than once a year, it should be disclosed.</t>
  </si>
  <si>
    <t>The purpose of regular public disclosure of Chief Executive's (CE) expenses is to provide transparency and accountability for discretionary expenditure by CEs of Public Service departments and statutory Crown entities.</t>
  </si>
  <si>
    <t>What is covered?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</si>
  <si>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</si>
  <si>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</si>
  <si>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</si>
  <si>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</si>
  <si>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</si>
  <si>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</si>
  <si>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The Disclosures webpage could be headed with a statement such as: “(This agency) is disclosing the Chief Executive’s expenses, gifts and hospitality as part of its commitment to transparency and accountability".</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</si>
  <si>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</si>
  <si>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CEs formally approve completed Excel workbooks and an appropriate person reviews them.</t>
  </si>
  <si>
    <t>All expenses for items experienced, used or declined by CEs in performing their role are required to be disclosed, whether paid by credit card or invoiced.</t>
  </si>
  <si>
    <t>Figures exclude GST</t>
  </si>
  <si>
    <t>GST on costs</t>
  </si>
  <si>
    <t>Other expenses</t>
  </si>
  <si>
    <t>Cost in NZ$</t>
  </si>
  <si>
    <t>Chief Executive Gifts and Benefits Disclosure</t>
  </si>
  <si>
    <r>
      <t xml:space="preserve">Offered by 
</t>
    </r>
    <r>
      <rPr>
        <sz val="10"/>
        <color theme="0"/>
        <rFont val="Arial"/>
        <family val="2"/>
      </rPr>
      <t>(who made the offer?)</t>
    </r>
  </si>
  <si>
    <t>Declined</t>
  </si>
  <si>
    <t>Offered</t>
  </si>
  <si>
    <t>Accepted</t>
  </si>
  <si>
    <t>Include gifts and benefits that are declined.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</si>
  <si>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</si>
  <si>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</si>
  <si>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</si>
  <si>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</si>
  <si>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</si>
  <si>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</si>
  <si>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</si>
  <si>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</si>
  <si>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</si>
  <si>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</si>
  <si>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</si>
  <si>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</si>
  <si>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t>* Any non-standard date format or date outside 1 July 2018 - 30 June 2019 will raise an alert. Check entry and select 'Yes' to accept/continue.</t>
  </si>
  <si>
    <r>
      <t xml:space="preserve">Purpose of expense
</t>
    </r>
    <r>
      <rPr>
        <sz val="10"/>
        <color theme="0"/>
        <rFont val="Arial"/>
        <family val="2"/>
      </rPr>
      <t>(e.g. subscription part of employment agreement, development as agreed with SSC)</t>
    </r>
  </si>
  <si>
    <t>Gifts and Benefits over $50 annual value</t>
  </si>
  <si>
    <t>Number of gifts/benefits will update automatically once you put information in rows above.</t>
  </si>
  <si>
    <t>Disclosed Information - this workbook includes a tab for each of the following categories:</t>
  </si>
  <si>
    <t>Travel</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</si>
  <si>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</si>
  <si>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</si>
  <si>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</si>
  <si>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Further assistance</t>
  </si>
  <si>
    <t>Summary and sign-off</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</si>
  <si>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</si>
  <si>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Provide full information for every entry. The alert "Some records may be incomplete" will show in the 'Total' line if any expense has 'Cost' or 'Type of expense' missing, or, any gift has 'Accepted/Declined', 'Description' or 'Estimated value' missing.</t>
  </si>
  <si>
    <t>This disclosure has been approved by the Chief Executive</t>
  </si>
  <si>
    <t>Figures include GST (where applicable)</t>
  </si>
  <si>
    <r>
      <t>GST inc / exc</t>
    </r>
    <r>
      <rPr>
        <b/>
        <sz val="10"/>
        <rFont val="Arial"/>
        <family val="2"/>
      </rPr>
      <t/>
    </r>
  </si>
  <si>
    <t>** Create a new workbook for a new Chief Executive</t>
  </si>
  <si>
    <t>Not yet indicated</t>
  </si>
  <si>
    <t>Complete separate tables for each category using the tabs provided in this Excel workbook: Travel, Hospitality, Gifts and Benefits, All other expenses.</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</si>
  <si>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</si>
  <si>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</si>
  <si>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Uploading the workbook - please ensure it is easy to find on your website.</t>
  </si>
  <si>
    <t>Count</t>
  </si>
  <si>
    <t>GST inclusion inconsistent</t>
  </si>
  <si>
    <r>
      <t xml:space="preserve">Provide information using this SSC Excel workbook: </t>
    </r>
    <r>
      <rPr>
        <u/>
        <sz val="11"/>
        <color rgb="FF0070C0"/>
        <rFont val="Arial"/>
        <family val="2"/>
      </rPr>
      <t>http://www.ssc.govt.nz/ce-expenses-disclosure</t>
    </r>
  </si>
  <si>
    <r>
      <rPr>
        <sz val="11"/>
        <rFont val="Arial"/>
        <family val="2"/>
      </rPr>
      <t>For help with publishing on data.govt contact</t>
    </r>
    <r>
      <rPr>
        <sz val="11"/>
        <color theme="10"/>
        <rFont val="Arial"/>
        <family val="2"/>
      </rPr>
      <t xml:space="preserve"> </t>
    </r>
    <r>
      <rPr>
        <u/>
        <sz val="11"/>
        <color theme="10"/>
        <rFont val="Arial"/>
        <family val="2"/>
      </rPr>
      <t>info@data.govt.nz.</t>
    </r>
  </si>
  <si>
    <t>Location(s)</t>
  </si>
  <si>
    <t>Disclosure period start</t>
  </si>
  <si>
    <t>Disclosure period end</t>
  </si>
  <si>
    <t>Disclosure period start***</t>
  </si>
  <si>
    <t>Disclosure period end***</t>
  </si>
  <si>
    <t>*** Update if a shorter or different period is covered</t>
  </si>
  <si>
    <r>
      <t xml:space="preserve">Was the gift accepted?
</t>
    </r>
    <r>
      <rPr>
        <sz val="10"/>
        <color theme="0"/>
        <rFont val="Arial"/>
        <family val="2"/>
      </rPr>
      <t>(drop-down list in cell)</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</si>
  <si>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</si>
  <si>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t>Travel expenses</t>
  </si>
  <si>
    <t>Disclosures cover the year to 30 June and are expected to be published by 31 July.</t>
  </si>
  <si>
    <t>Chief Executive Expense Disclosures: A Guide for Agency Staff</t>
  </si>
  <si>
    <r>
      <t xml:space="preserve">Type of expense
</t>
    </r>
    <r>
      <rPr>
        <sz val="10"/>
        <color theme="0"/>
        <rFont val="Arial"/>
        <family val="2"/>
      </rPr>
      <t>(what and for how many e.g. dinner for 5)</t>
    </r>
  </si>
  <si>
    <r>
      <t xml:space="preserve">Type of expense
</t>
    </r>
    <r>
      <rPr>
        <sz val="10"/>
        <color theme="0"/>
        <rFont val="Arial"/>
        <family val="2"/>
      </rPr>
      <t>(e.g. taxi, parking, bus)</t>
    </r>
  </si>
  <si>
    <r>
      <t xml:space="preserve">Purpose of hospitality
</t>
    </r>
    <r>
      <rPr>
        <sz val="10"/>
        <color theme="0"/>
        <rFont val="Arial"/>
        <family val="2"/>
      </rPr>
      <t xml:space="preserve">(e.g. hosting delegation from China, building relationships, team building) </t>
    </r>
  </si>
  <si>
    <t>Publishing clear and detailed disclosures is integral to building and maintaining the public's trust and confidence in the State services.</t>
  </si>
  <si>
    <t>Domestic Travel</t>
  </si>
  <si>
    <r>
      <t xml:space="preserve">Domestic Travel   </t>
    </r>
    <r>
      <rPr>
        <sz val="12"/>
        <color theme="0"/>
        <rFont val="Arial"/>
        <family val="2"/>
      </rPr>
      <t xml:space="preserve"> (within NZ, including travel to and from local airport)</t>
    </r>
  </si>
  <si>
    <t>Include items such as invitations to functions and events, event tickets, gifts from overseas counterparts and commercial organisations (including that accepted by immediate family members).</t>
  </si>
  <si>
    <t>This disclosure has not yet been approved by the Chief Executive</t>
  </si>
  <si>
    <t>Number offered</t>
  </si>
  <si>
    <t>Number accepted</t>
  </si>
  <si>
    <t>Number declined</t>
  </si>
  <si>
    <t>Chief Executive Expenses, Gifts and Benefits Disclosure - summary &amp; sign-off*</t>
  </si>
  <si>
    <t>Chief Executive**</t>
  </si>
  <si>
    <t>Other sign-off****</t>
  </si>
  <si>
    <t>**** This disclosure must be approved by the Chief Executive and another appropriate party, e.g. Board Chair, Chief Financial Officer or Audit and Risk Committee member</t>
  </si>
  <si>
    <r>
      <t xml:space="preserve">Type of expense
</t>
    </r>
    <r>
      <rPr>
        <sz val="10"/>
        <color theme="0"/>
        <rFont val="Arial"/>
        <family val="2"/>
      </rPr>
      <t>(e.g. hotel, airfares, taxis, meals &amp; for how many people)</t>
    </r>
  </si>
  <si>
    <t>Whether costs are GST exclusive or inclusive needs to be consistent on each sheet, and ideally should be consistent across all sheets. You have the option to use GST exclusive or inclusive as it may depend how you get your source information.</t>
  </si>
  <si>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</si>
  <si>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</si>
  <si>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</si>
  <si>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</si>
  <si>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</si>
  <si>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</si>
  <si>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</si>
  <si>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</si>
  <si>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This tab contains a summary of the information presented: it includes a single place to update entity information, running totals of the different types of expenses and gifts/benefits, and records the required checks and sign-offs before publication.</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</si>
  <si>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</si>
  <si>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</si>
  <si>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</si>
  <si>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</si>
  <si>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</si>
  <si>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</si>
  <si>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r>
      <rPr>
        <sz val="11"/>
        <rFont val="Arial"/>
        <family val="2"/>
      </rPr>
      <t xml:space="preserve">The following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</si>
  <si>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Provide information using this SSC Excel workbook: </t>
    </r>
    <r>
      <rPr>
        <u/>
        <sz val="11"/>
        <color theme="10"/>
        <rFont val="Arial"/>
        <family val="2"/>
      </rPr>
      <t>http://www.ssc.govt.nz/ce-expenses-disclosure</t>
    </r>
  </si>
  <si>
    <r>
      <rPr>
        <sz val="11"/>
        <rFont val="Arial"/>
        <family val="2"/>
      </rPr>
      <t xml:space="preserve">The above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</si>
  <si>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</si>
  <si>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</si>
  <si>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In the following worksheets, cells shaded light blue require input. All other cells are locked to prevent change.</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</si>
  <si>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</si>
  <si>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r>
      <t xml:space="preserve">Other comments
</t>
    </r>
    <r>
      <rPr>
        <sz val="10"/>
        <color theme="0"/>
        <rFont val="Arial"/>
        <family val="2"/>
      </rPr>
      <t>(e.g. if given to others, whom?)</t>
    </r>
  </si>
  <si>
    <t>All other expenditure incurred by the chief executive that is not travel, hospitality or gifts.
Include e.g. phone and data costs, subscriptions, membership fees, conference fees, professional development costs, books and anything else.</t>
  </si>
  <si>
    <r>
      <t xml:space="preserve">Description
</t>
    </r>
    <r>
      <rPr>
        <sz val="10"/>
        <color theme="0"/>
        <rFont val="Arial"/>
        <family val="2"/>
      </rPr>
      <t>(e.g. event tickets, etc)</t>
    </r>
  </si>
  <si>
    <t xml:space="preserve">Total hospitality expenses </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</si>
  <si>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</si>
  <si>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Complete all fields. The header (organisation name, CE name and reporting period) will pre-populate once you enter it on the 'Summary and sign-off' tab.</t>
  </si>
  <si>
    <t>Ensure the disclosure is for the full reporting period. Include separate disclosures for each CE, including Acting CEs.</t>
  </si>
  <si>
    <t>Chief Executive approval****</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</si>
  <si>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</si>
  <si>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</si>
  <si>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</si>
  <si>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</si>
  <si>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</si>
  <si>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</si>
  <si>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</si>
  <si>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</si>
  <si>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</si>
  <si>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</si>
  <si>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</si>
  <si>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</si>
  <si>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r>
      <t xml:space="preserve">Purpose of travel
</t>
    </r>
    <r>
      <rPr>
        <sz val="10"/>
        <color theme="0"/>
        <rFont val="Arial"/>
        <family val="2"/>
      </rPr>
      <t>(e.g. visiting district office for two days...)***</t>
    </r>
  </si>
  <si>
    <r>
      <t>Purpose of travel</t>
    </r>
    <r>
      <rPr>
        <sz val="10"/>
        <color theme="0"/>
        <rFont val="Arial"/>
        <family val="2"/>
      </rPr>
      <t xml:space="preserve">
(e.g. meeting with Minister)***</t>
    </r>
  </si>
  <si>
    <t>Group expenditure relating to each overseas trip.</t>
  </si>
  <si>
    <t>*** Please include sufficient information to explain the trip and its costs including destination and duration.</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</si>
  <si>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</si>
  <si>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The subtotals and totals should appear and update automatically, once you add information to the rows above. Insert more rows as you need - right click on the row number (at the left of screen) and select 'Insert' - new row will insert above.</t>
  </si>
  <si>
    <t>Subtotal - local travel</t>
  </si>
  <si>
    <t>Subtotals and totals will appear automatically once you put information in rows above.</t>
  </si>
  <si>
    <t>Subtotal - international travel</t>
  </si>
  <si>
    <t>Subtotal - domestic travel</t>
  </si>
  <si>
    <t>** Note that GST may not apply to overseas purchases.</t>
  </si>
  <si>
    <t>Insert additional rows as needed: right click on a row number (left of screen) and select Insert - this will insert a row above selected row.</t>
  </si>
  <si>
    <t>Hospitality Offered to Third Parties*</t>
  </si>
  <si>
    <t>** Any non-standard date format or date outside 1 July 2018 - 30 June 2019 will raise an alert. Check entry and select 'Yes' to accept/continue.</t>
  </si>
  <si>
    <t>* Third parties include people and organisations external to the public service or statutory Crown entities.</t>
  </si>
  <si>
    <t>Date(s)**</t>
  </si>
  <si>
    <r>
      <t xml:space="preserve">Type of expense
</t>
    </r>
    <r>
      <rPr>
        <sz val="10"/>
        <color theme="0"/>
        <rFont val="Arial"/>
        <family val="2"/>
      </rPr>
      <t>(e.g. phone and data costs, membership fees)</t>
    </r>
  </si>
  <si>
    <r>
      <t xml:space="preserve">Description
</t>
    </r>
    <r>
      <rPr>
        <sz val="10"/>
        <color theme="0"/>
        <rFont val="Arial"/>
        <family val="2"/>
      </rPr>
      <t>(e.g. event tickets, etc.)</t>
    </r>
  </si>
  <si>
    <t>Total count of gift/benefit entries:</t>
  </si>
  <si>
    <t>Mark clearly if there is no information to disclose - provide a note to this effect in the 'Date' column (column A) for each travel category (local, domestic and international).</t>
  </si>
  <si>
    <t>Mark clearly if there is no information to disclose - provide a note to this effect in the 'Date' column (column A).</t>
  </si>
  <si>
    <t>GST on values</t>
  </si>
  <si>
    <t>Hauoa Tairāwhiti</t>
  </si>
  <si>
    <t>Jim Green</t>
  </si>
  <si>
    <t>Nil</t>
  </si>
  <si>
    <t>07-9 Aug 18</t>
  </si>
  <si>
    <t>12-13 Sept 18</t>
  </si>
  <si>
    <t>07-08 Nov 18</t>
  </si>
  <si>
    <t>5-6 Dec 18</t>
  </si>
  <si>
    <t>12-13 Dec 18</t>
  </si>
  <si>
    <t>n/a</t>
  </si>
  <si>
    <t>NZNO MECA Settlement negotiations</t>
  </si>
  <si>
    <t>NZNO Accord Signing</t>
  </si>
  <si>
    <t>National BAG</t>
  </si>
  <si>
    <t>Midland Chief Executives</t>
  </si>
  <si>
    <t>Ministerial Oversight Group (Parliament) meeting</t>
  </si>
  <si>
    <t>NZ Health Partnership Shareholders Day</t>
  </si>
  <si>
    <t xml:space="preserve">Food Services Agreement Contract Management Group </t>
  </si>
  <si>
    <t>Midland Board Development/Chief Executive's meetings</t>
  </si>
  <si>
    <t>Taxi Fares</t>
  </si>
  <si>
    <t>Meals</t>
  </si>
  <si>
    <t>Hamilton</t>
  </si>
  <si>
    <t>Accommodation &amp; meal</t>
  </si>
  <si>
    <t>Accommodation Ibis Hotel</t>
  </si>
  <si>
    <t>Accommodation Trinity Wharf</t>
  </si>
  <si>
    <t>Gis/Wlg return</t>
  </si>
  <si>
    <t xml:space="preserve">Airfares </t>
  </si>
  <si>
    <t>Gis/Wlg/Ham/Gis</t>
  </si>
  <si>
    <t>Airfares</t>
  </si>
  <si>
    <t>Wellington</t>
  </si>
  <si>
    <t>Ham/Gis (via Wlg)</t>
  </si>
  <si>
    <t>Airfares one way</t>
  </si>
  <si>
    <t>Gis/Tauranga (via AKL) return</t>
  </si>
  <si>
    <t>Tauranga</t>
  </si>
  <si>
    <t>25 October 2018</t>
  </si>
  <si>
    <t>Restaurant dinner meal</t>
  </si>
  <si>
    <t>Te Runanga o Ngāti Porou</t>
  </si>
  <si>
    <t>29 October 2018</t>
  </si>
  <si>
    <t>Ngāti Porou Health Business Case discussion</t>
  </si>
  <si>
    <t>Tairāwhiti Chief Executive's networking meeting</t>
  </si>
  <si>
    <t>Monthly Account</t>
  </si>
  <si>
    <t>monthly account for taxi</t>
  </si>
  <si>
    <t>airport to meeting/various locations</t>
  </si>
  <si>
    <t>National BAG (Wlg)</t>
  </si>
  <si>
    <t xml:space="preserve">Nil </t>
  </si>
  <si>
    <t>** phone and data card information will be completed in full at end June.</t>
  </si>
  <si>
    <t>Airfares multistop</t>
  </si>
  <si>
    <t>Various airport-meeting</t>
  </si>
  <si>
    <t>Gisborne</t>
  </si>
  <si>
    <t xml:space="preserve">Gisborne </t>
  </si>
  <si>
    <t>Airport Parking Charges</t>
  </si>
  <si>
    <t>Declaration of Chief Executive's Sensitive Expenditure</t>
  </si>
  <si>
    <t>David Scott</t>
  </si>
  <si>
    <t>Approved</t>
  </si>
  <si>
    <t>Board Chair</t>
  </si>
  <si>
    <t xml:space="preserve">Confirmed    </t>
  </si>
  <si>
    <t>Date:</t>
  </si>
  <si>
    <t>TaxiCharge</t>
  </si>
  <si>
    <t>Midland CE's meeting (2 days)</t>
  </si>
  <si>
    <t>Gis/Rotorua return (via AKL)</t>
  </si>
  <si>
    <t>Rotorua</t>
  </si>
  <si>
    <t>Accommodation</t>
  </si>
  <si>
    <t>National CEs/Joint MoH&amp;DHB Workshop  (2 days)</t>
  </si>
  <si>
    <t>31/Jan -1/Feb-19</t>
  </si>
  <si>
    <t>31/Jan -1/Feb-20</t>
  </si>
  <si>
    <t>13-14-Feb-19</t>
  </si>
  <si>
    <t>Flights</t>
  </si>
  <si>
    <t>Gis/Ham Return</t>
  </si>
  <si>
    <t>28 Feb-1 Mar 2019</t>
  </si>
  <si>
    <t>13-14 Mar 2019</t>
  </si>
  <si>
    <t>Gis/Well/Ham/Gisb</t>
  </si>
  <si>
    <t>National BiPartite Action Group</t>
  </si>
  <si>
    <t>2-3 May 2019</t>
  </si>
  <si>
    <t>04-5 Apr 2019</t>
  </si>
  <si>
    <t>10-11 Apr 2019</t>
  </si>
  <si>
    <t>New Plymouth</t>
  </si>
  <si>
    <t>Gis/AKL/NP return</t>
  </si>
  <si>
    <t>8-9 May 2019</t>
  </si>
  <si>
    <t>National CE's meeting (2 days)</t>
  </si>
  <si>
    <t>22-23 May 2019</t>
  </si>
  <si>
    <t>DHB roundtable Strategic Discussion at Ministry</t>
  </si>
  <si>
    <t>6-7 June 2019</t>
  </si>
  <si>
    <t>Monthly Account for taxi</t>
  </si>
  <si>
    <t>** Note the taxi card was renewed in September 2018 hence the commencement date for charges</t>
  </si>
  <si>
    <t>Health Sector Pay Equity Working Group meeting/</t>
  </si>
  <si>
    <t>Meal</t>
  </si>
  <si>
    <t>10.April 2019</t>
  </si>
  <si>
    <t>Dinner</t>
  </si>
  <si>
    <t xml:space="preserve">Midland CE's outgoing Chief Executive Farewell </t>
  </si>
  <si>
    <t>Meal *average table cost</t>
  </si>
  <si>
    <t>Meal*average table cost</t>
  </si>
  <si>
    <t>Midland Chief Executives meeting (2 days)</t>
  </si>
  <si>
    <t>02-03 Aug-2018</t>
  </si>
  <si>
    <t xml:space="preserve">Accommodation </t>
  </si>
  <si>
    <t>National Chief Executives meetings</t>
  </si>
  <si>
    <t>Midland Chief Executives meetings</t>
  </si>
  <si>
    <t>Health Sector Relationship Accord meeting</t>
  </si>
  <si>
    <t>Workforce Strategy Group meetings</t>
  </si>
  <si>
    <t>Mobile Phone &amp; Data charges</t>
  </si>
  <si>
    <t>Monthly account for taxi</t>
  </si>
  <si>
    <t>Airport to meeting/various locations</t>
  </si>
  <si>
    <t>Convention</t>
  </si>
  <si>
    <t>Extraordinary meeting of DHB Chairs/Ces</t>
  </si>
  <si>
    <t>Royal Australasian College of Physicians</t>
  </si>
  <si>
    <t>Gis/AKL return</t>
  </si>
  <si>
    <t>Inclusive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</si>
</sst>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00_);[Red]\(&quot;$&quot;#,##0.00\)"/>
    <numFmt numFmtId="165" formatCode="_(&quot;$&quot;* #,##0.00_);_(&quot;$&quot;* \(#,##0.00\);_(&quot;$&quot;* &quot;-&quot;??_);_(@_)"/>
    <numFmt numFmtId="166" formatCode="&quot;$&quot;#,##0.00"/>
    <numFmt numFmtId="167" formatCode="[$-1409]d\ mmmm\ yyyy;@"/>
  </numFmts>
  <fonts count="39"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0"/>
      <color rgb="FFFF0000"/>
      <name val="Arial"/>
      <family val="2"/>
    </font>
    <font>
      <sz val="8"/>
      <name val="Arial"/>
      <family val="2"/>
    </font>
    <font>
      <sz val="16"/>
      <color theme="1"/>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s>
  <borders count="19">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style="thin">
        <color indexed="64"/>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34998626667073579"/>
      </left>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right style="thin">
        <color indexed="64"/>
      </right>
      <top style="thin">
        <color theme="0" tint="-0.24994659260841701"/>
      </top>
      <bottom style="thin">
        <color theme="0" tint="-0.24994659260841701"/>
      </bottom>
      <diagonal/>
    </border>
    <border>
      <left style="thin">
        <color theme="0" tint="-0.34998626667073579"/>
      </left>
      <right/>
      <top/>
      <bottom style="thin">
        <color theme="0" tint="-0.34998626667073579"/>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227">
    <xf numFmtId="0" fontId="0" fillId="0" borderId="0" xfId="0"/>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0" fillId="7" borderId="0" xfId="0" applyFont="1" applyFill="1" applyBorder="1" applyAlignment="1" applyProtection="1">
      <alignment horizontal="left" vertical="center" wrapText="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0" fillId="7" borderId="0" xfId="0" applyFont="1" applyFill="1" applyBorder="1" applyAlignment="1" applyProtection="1">
      <alignment vertical="center" wrapText="1"/>
    </xf>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19" fillId="7" borderId="0" xfId="0" applyFont="1" applyFill="1" applyBorder="1" applyAlignment="1" applyProtection="1">
      <alignment horizontal="left" vertical="center" readingOrder="1"/>
    </xf>
    <xf numFmtId="166" fontId="19" fillId="7" borderId="0" xfId="0" applyNumberFormat="1" applyFont="1" applyFill="1" applyBorder="1" applyAlignment="1" applyProtection="1">
      <alignment horizontal="left" vertical="center" wrapText="1"/>
    </xf>
    <xf numFmtId="1" fontId="19" fillId="7" borderId="0" xfId="0" applyNumberFormat="1" applyFont="1" applyFill="1" applyBorder="1" applyAlignment="1" applyProtection="1">
      <alignment horizontal="center" vertical="center" wrapText="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167" fontId="15" fillId="10" borderId="3" xfId="0" applyNumberFormat="1" applyFont="1" applyFill="1" applyBorder="1" applyAlignment="1" applyProtection="1">
      <alignment vertical="center" wrapText="1"/>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protection locked="0"/>
    </xf>
    <xf numFmtId="0" fontId="34" fillId="10" borderId="7" xfId="0" applyFont="1" applyFill="1" applyBorder="1" applyAlignment="1" applyProtection="1">
      <alignment horizontal="center" vertical="center" wrapText="1"/>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4" xfId="0" applyFont="1" applyFill="1" applyBorder="1" applyAlignment="1" applyProtection="1">
      <alignment horizontal="left" vertical="center" wrapText="1"/>
      <protection locked="0"/>
    </xf>
    <xf numFmtId="0" fontId="0" fillId="10" borderId="5" xfId="0" applyFont="1" applyFill="1" applyBorder="1" applyAlignment="1" applyProtection="1">
      <alignment horizontal="left" vertical="center" wrapText="1"/>
      <protection locked="0"/>
    </xf>
    <xf numFmtId="0" fontId="20" fillId="0" borderId="0" xfId="0" applyFont="1" applyFill="1" applyAlignment="1" applyProtection="1">
      <alignment horizontal="center" wrapText="1"/>
    </xf>
    <xf numFmtId="0" fontId="15" fillId="10" borderId="4" xfId="0" applyNumberFormat="1"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readingOrder="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35" fillId="3" borderId="0" xfId="0" applyFont="1" applyFill="1" applyBorder="1" applyAlignment="1" applyProtection="1">
      <alignment horizontal="center" vertical="center" wrapText="1"/>
    </xf>
    <xf numFmtId="166" fontId="35" fillId="7" borderId="0" xfId="0" applyNumberFormat="1" applyFont="1" applyFill="1" applyBorder="1" applyAlignment="1" applyProtection="1">
      <alignment horizontal="center" vertical="center" wrapText="1"/>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8" xfId="0" applyNumberFormat="1" applyFont="1" applyFill="1" applyBorder="1" applyAlignment="1" applyProtection="1">
      <alignment vertical="center"/>
      <protection locked="0"/>
    </xf>
    <xf numFmtId="0" fontId="0" fillId="0" borderId="0" xfId="0" applyFont="1" applyBorder="1" applyAlignment="1" applyProtection="1">
      <alignment wrapText="1"/>
      <protection locked="0"/>
    </xf>
    <xf numFmtId="0" fontId="0" fillId="0" borderId="11" xfId="0" applyFont="1" applyBorder="1" applyAlignment="1" applyProtection="1">
      <alignment wrapText="1"/>
      <protection locked="0"/>
    </xf>
    <xf numFmtId="15" fontId="15" fillId="0" borderId="1" xfId="0" applyNumberFormat="1" applyFont="1" applyBorder="1" applyAlignment="1" applyProtection="1">
      <alignment wrapText="1"/>
      <protection locked="0"/>
    </xf>
    <xf numFmtId="4" fontId="15" fillId="0" borderId="0" xfId="0" applyNumberFormat="1" applyFont="1" applyBorder="1" applyAlignment="1" applyProtection="1">
      <alignment wrapText="1"/>
      <protection locked="0"/>
    </xf>
    <xf numFmtId="0" fontId="15" fillId="0" borderId="0" xfId="0" applyFont="1" applyBorder="1" applyAlignment="1" applyProtection="1">
      <alignment wrapText="1"/>
      <protection locked="0"/>
    </xf>
    <xf numFmtId="0" fontId="36" fillId="0" borderId="0" xfId="0" applyFont="1" applyBorder="1" applyAlignment="1" applyProtection="1">
      <alignment wrapText="1"/>
      <protection locked="0"/>
    </xf>
    <xf numFmtId="0" fontId="36" fillId="0" borderId="11" xfId="0" applyFont="1" applyBorder="1" applyAlignment="1" applyProtection="1">
      <alignment wrapText="1"/>
      <protection locked="0"/>
    </xf>
    <xf numFmtId="15" fontId="37" fillId="0" borderId="1" xfId="0" applyNumberFormat="1" applyFont="1" applyBorder="1" applyAlignment="1" applyProtection="1">
      <alignment wrapText="1"/>
      <protection locked="0"/>
    </xf>
    <xf numFmtId="0" fontId="0" fillId="10" borderId="9" xfId="0" applyFont="1" applyFill="1" applyBorder="1" applyAlignment="1" applyProtection="1">
      <alignment vertical="center" wrapText="1"/>
      <protection locked="0"/>
    </xf>
    <xf numFmtId="2" fontId="15" fillId="10" borderId="4" xfId="0" applyNumberFormat="1" applyFont="1" applyFill="1" applyBorder="1" applyAlignment="1" applyProtection="1">
      <alignment vertical="center" wrapText="1"/>
      <protection locked="0"/>
    </xf>
    <xf numFmtId="15" fontId="0" fillId="10" borderId="14" xfId="0" applyNumberFormat="1" applyFont="1" applyFill="1" applyBorder="1" applyAlignment="1" applyProtection="1">
      <alignment wrapText="1"/>
      <protection locked="0"/>
    </xf>
    <xf numFmtId="4" fontId="0" fillId="10" borderId="13" xfId="0" applyNumberFormat="1" applyFont="1" applyFill="1" applyBorder="1" applyAlignment="1" applyProtection="1">
      <alignment wrapText="1"/>
      <protection locked="0"/>
    </xf>
    <xf numFmtId="15" fontId="15" fillId="10" borderId="15" xfId="0" applyNumberFormat="1" applyFont="1" applyFill="1" applyBorder="1" applyAlignment="1" applyProtection="1">
      <alignment wrapText="1"/>
      <protection locked="0"/>
    </xf>
    <xf numFmtId="4" fontId="15" fillId="10" borderId="16" xfId="0" applyNumberFormat="1" applyFont="1" applyFill="1" applyBorder="1" applyAlignment="1" applyProtection="1">
      <alignment wrapText="1"/>
      <protection locked="0"/>
    </xf>
    <xf numFmtId="2" fontId="0" fillId="10" borderId="4" xfId="0" applyNumberFormat="1" applyFill="1" applyBorder="1" applyAlignment="1" applyProtection="1">
      <alignment wrapText="1"/>
      <protection locked="0"/>
    </xf>
    <xf numFmtId="0" fontId="0" fillId="10" borderId="4" xfId="0" applyFill="1" applyBorder="1" applyAlignment="1" applyProtection="1">
      <alignment wrapText="1"/>
      <protection locked="0"/>
    </xf>
    <xf numFmtId="2" fontId="15" fillId="10" borderId="4" xfId="0" applyNumberFormat="1" applyFont="1" applyFill="1" applyBorder="1" applyAlignment="1" applyProtection="1">
      <alignment wrapText="1"/>
      <protection locked="0"/>
    </xf>
    <xf numFmtId="0" fontId="15" fillId="10" borderId="4" xfId="0" applyFont="1" applyFill="1" applyBorder="1" applyAlignment="1" applyProtection="1">
      <alignment wrapText="1"/>
      <protection locked="0"/>
    </xf>
    <xf numFmtId="15" fontId="0" fillId="10" borderId="4" xfId="0" applyNumberFormat="1" applyFill="1" applyBorder="1" applyAlignment="1" applyProtection="1">
      <alignment vertical="top" wrapText="1"/>
      <protection locked="0"/>
    </xf>
    <xf numFmtId="15" fontId="0" fillId="10" borderId="4" xfId="0" quotePrefix="1" applyNumberFormat="1" applyFill="1" applyBorder="1" applyAlignment="1" applyProtection="1">
      <alignment horizontal="right" wrapText="1"/>
      <protection locked="0"/>
    </xf>
    <xf numFmtId="15" fontId="0" fillId="10" borderId="4" xfId="0" applyNumberFormat="1" applyFill="1" applyBorder="1" applyAlignment="1" applyProtection="1">
      <alignment wrapText="1"/>
      <protection locked="0"/>
    </xf>
    <xf numFmtId="15" fontId="0" fillId="10" borderId="4" xfId="0" applyNumberFormat="1" applyFill="1" applyBorder="1" applyAlignment="1" applyProtection="1">
      <alignment horizontal="right" vertical="top" wrapText="1"/>
      <protection locked="0"/>
    </xf>
    <xf numFmtId="15" fontId="0" fillId="10" borderId="4" xfId="0" quotePrefix="1" applyNumberFormat="1" applyFill="1" applyBorder="1" applyAlignment="1" applyProtection="1">
      <alignment horizontal="right" vertical="top" wrapText="1"/>
      <protection locked="0"/>
    </xf>
    <xf numFmtId="15" fontId="15" fillId="10" borderId="4" xfId="0" applyNumberFormat="1" applyFont="1" applyFill="1" applyBorder="1" applyAlignment="1" applyProtection="1">
      <alignment vertical="top" wrapText="1"/>
      <protection locked="0"/>
    </xf>
    <xf numFmtId="17" fontId="0" fillId="0" borderId="0" xfId="0" applyNumberFormat="1"/>
    <xf numFmtId="0" fontId="38" fillId="0" borderId="0" xfId="0" applyFont="1"/>
    <xf numFmtId="15" fontId="15" fillId="10" borderId="4" xfId="0" applyNumberFormat="1" applyFont="1" applyFill="1" applyBorder="1" applyAlignment="1" applyProtection="1">
      <alignment horizontal="right" vertical="top" wrapText="1"/>
      <protection locked="0"/>
    </xf>
    <xf numFmtId="2" fontId="0" fillId="10" borderId="4" xfId="0" applyNumberFormat="1" applyFill="1" applyBorder="1" applyAlignment="1" applyProtection="1">
      <alignment vertical="top" wrapText="1"/>
      <protection locked="0"/>
    </xf>
    <xf numFmtId="0" fontId="0" fillId="10" borderId="4" xfId="0" applyFill="1" applyBorder="1" applyAlignment="1" applyProtection="1">
      <alignment vertical="top" wrapText="1"/>
      <protection locked="0"/>
    </xf>
    <xf numFmtId="0" fontId="15" fillId="10" borderId="4" xfId="0" applyFont="1" applyFill="1" applyBorder="1" applyAlignment="1" applyProtection="1">
      <alignment vertical="top" wrapText="1"/>
      <protection locked="0"/>
    </xf>
    <xf numFmtId="2" fontId="15" fillId="10" borderId="4" xfId="0" applyNumberFormat="1" applyFont="1" applyFill="1" applyBorder="1" applyAlignment="1" applyProtection="1">
      <alignment vertical="top" wrapText="1"/>
      <protection locked="0"/>
    </xf>
    <xf numFmtId="15" fontId="0" fillId="10" borderId="12" xfId="0" applyNumberFormat="1" applyFont="1" applyFill="1" applyBorder="1" applyAlignment="1" applyProtection="1">
      <alignment vertical="top" wrapText="1"/>
      <protection locked="0"/>
    </xf>
    <xf numFmtId="4" fontId="0" fillId="10" borderId="12" xfId="0" applyNumberFormat="1" applyFont="1" applyFill="1" applyBorder="1" applyAlignment="1" applyProtection="1">
      <alignment vertical="top" wrapText="1"/>
      <protection locked="0"/>
    </xf>
    <xf numFmtId="0" fontId="0" fillId="10" borderId="3" xfId="0" applyFont="1" applyFill="1" applyBorder="1" applyAlignment="1" applyProtection="1">
      <alignment vertical="top" wrapText="1"/>
      <protection locked="0"/>
    </xf>
    <xf numFmtId="0" fontId="0" fillId="10" borderId="5" xfId="0" applyFont="1" applyFill="1" applyBorder="1" applyAlignment="1" applyProtection="1">
      <alignment vertical="top" wrapText="1"/>
      <protection locked="0"/>
    </xf>
    <xf numFmtId="0" fontId="15" fillId="10" borderId="5" xfId="0" applyFont="1" applyFill="1" applyBorder="1" applyAlignment="1" applyProtection="1">
      <alignment vertical="top" wrapText="1"/>
      <protection locked="0"/>
    </xf>
    <xf numFmtId="2" fontId="0" fillId="10" borderId="4" xfId="0" applyNumberFormat="1" applyFill="1" applyBorder="1" applyAlignment="1" applyProtection="1">
      <alignment horizontal="right" vertical="top" wrapText="1"/>
      <protection locked="0"/>
    </xf>
    <xf numFmtId="0" fontId="15" fillId="10" borderId="4" xfId="0" applyNumberFormat="1" applyFont="1" applyFill="1" applyBorder="1" applyAlignment="1" applyProtection="1">
      <alignment horizontal="right" vertical="top" wrapText="1"/>
      <protection locked="0"/>
    </xf>
    <xf numFmtId="0" fontId="15" fillId="10" borderId="4" xfId="0" applyNumberFormat="1" applyFont="1" applyFill="1" applyBorder="1" applyAlignment="1" applyProtection="1">
      <alignment horizontal="left" vertical="top" wrapText="1"/>
      <protection locked="0"/>
    </xf>
    <xf numFmtId="0" fontId="0" fillId="10" borderId="0" xfId="0" applyFont="1" applyFill="1" applyBorder="1" applyAlignment="1" applyProtection="1">
      <alignment vertical="top" wrapText="1"/>
      <protection locked="0"/>
    </xf>
    <xf numFmtId="0" fontId="0" fillId="10" borderId="11" xfId="0" applyFont="1" applyFill="1" applyBorder="1" applyAlignment="1" applyProtection="1">
      <alignment vertical="top" wrapText="1"/>
      <protection locked="0"/>
    </xf>
    <xf numFmtId="0" fontId="15" fillId="10" borderId="3" xfId="0" applyFont="1" applyFill="1" applyBorder="1" applyAlignment="1" applyProtection="1">
      <alignment vertical="top" wrapText="1"/>
      <protection locked="0"/>
    </xf>
    <xf numFmtId="0" fontId="36" fillId="0" borderId="0" xfId="0" applyFont="1" applyProtection="1">
      <protection locked="0"/>
    </xf>
    <xf numFmtId="0" fontId="15" fillId="0" borderId="0" xfId="0" applyFont="1" applyProtection="1">
      <protection locked="0"/>
    </xf>
    <xf numFmtId="0" fontId="0" fillId="11" borderId="0" xfId="0" applyFill="1" applyProtection="1">
      <protection locked="0"/>
    </xf>
    <xf numFmtId="0" fontId="0" fillId="10" borderId="0" xfId="0" applyFill="1" applyProtection="1">
      <protection locked="0"/>
    </xf>
    <xf numFmtId="0" fontId="0" fillId="10" borderId="18" xfId="0" applyFill="1" applyBorder="1" applyProtection="1">
      <protection locked="0"/>
    </xf>
    <xf numFmtId="14" fontId="0" fillId="10" borderId="0" xfId="0" applyNumberFormat="1" applyFill="1"/>
    <xf numFmtId="0" fontId="0" fillId="9" borderId="0" xfId="0" applyFill="1" applyProtection="1">
      <protection locked="0"/>
    </xf>
    <xf numFmtId="0" fontId="0" fillId="0" borderId="0" xfId="0" applyFill="1" applyProtection="1">
      <protection locked="0"/>
    </xf>
    <xf numFmtId="0" fontId="15" fillId="0" borderId="0" xfId="0" applyFont="1" applyFill="1" applyBorder="1" applyAlignment="1" applyProtection="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pplyProtection="1">
      <alignment horizontal="left" vertical="center"/>
    </xf>
    <xf numFmtId="0" fontId="22" fillId="2" borderId="0" xfId="0" applyFont="1" applyFill="1" applyBorder="1" applyAlignment="1" applyProtection="1">
      <alignment horizontal="center" vertical="center"/>
    </xf>
    <xf numFmtId="0" fontId="13" fillId="10" borderId="2" xfId="0" applyFont="1" applyFill="1" applyBorder="1" applyAlignment="1" applyProtection="1">
      <alignment horizontal="left" vertical="center" wrapText="1" readingOrder="1"/>
      <protection locked="0"/>
    </xf>
    <xf numFmtId="167" fontId="1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167" fontId="15" fillId="10" borderId="2" xfId="0" applyNumberFormat="1" applyFont="1" applyFill="1" applyBorder="1" applyAlignment="1" applyProtection="1">
      <alignment vertical="center" wrapText="1"/>
      <protection locked="0"/>
    </xf>
    <xf numFmtId="0" fontId="0" fillId="0" borderId="2" xfId="0" applyBorder="1" applyAlignment="1">
      <alignment vertical="center" wrapText="1"/>
    </xf>
    <xf numFmtId="0" fontId="0" fillId="0" borderId="17" xfId="0" applyBorder="1" applyAlignment="1">
      <alignment vertical="center" wrapText="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xf numFmtId="0" fontId="35" fillId="7" borderId="0" xfId="0" applyFont="1" applyFill="1" applyBorder="1" applyAlignment="1" applyProtection="1">
      <alignment horizontal="center" vertical="center" wrapText="1"/>
    </xf>
  </cellXfs>
  <cellStyles count="3">
    <cellStyle name="Currency" xfId="2" builtinId="4"/>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9900"/>
      <color rgb="FF006600"/>
      <color rgb="FF008000"/>
      <color rgb="FF99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ata.govt.nz/toolkit/how-do-i-add-or-update-our-chief-executive-expenses/" TargetMode="External"/><Relationship Id="rId3" Type="http://schemas.openxmlformats.org/officeDocument/2006/relationships/hyperlink" Target="mailto:ceexpenses@ssc.govt.nz" TargetMode="External"/><Relationship Id="rId7" Type="http://schemas.openxmlformats.org/officeDocument/2006/relationships/hyperlink" Target="http://www.ssc.govt.nz/sites/all/files/ce-expense-disclosures-guide-agency-staff-2017.docx"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www.ssc.govt.nz/sites/all/files/ce-expense-disclosures-guide-agency-staff-2017.docx"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B61"/>
  <sheetViews>
    <sheetView zoomScale="85" zoomScaleNormal="85" workbookViewId="0"/>
  </sheetViews>
  <sheetFormatPr defaultColWidth="0" defaultRowHeight="14.25" zeroHeight="1" x14ac:dyDescent="0.2"/>
  <cols>
    <col min="1" max="1" width="219.28515625" style="68" customWidth="1"/>
    <col min="2" max="2" width="33.28515625" style="67" customWidth="1"/>
    <col min="3" max="16384" width="8.7109375" style="16" hidden="1"/>
  </cols>
  <sheetData>
    <row r="1" spans="1:2" ht="23.25" customHeight="1" x14ac:dyDescent="0.2">
      <c r="A1" s="66" t="s">
        <v>86</v>
      </c>
    </row>
    <row r="2" spans="1:2" ht="33" customHeight="1" x14ac:dyDescent="0.2">
      <c r="A2" s="151" t="s">
        <v>119</v>
      </c>
    </row>
    <row r="3" spans="1:2" ht="17.25" customHeight="1" x14ac:dyDescent="0.2"/>
    <row r="4" spans="1:2" ht="23.25" customHeight="1" x14ac:dyDescent="0.2">
      <c r="A4" s="111" t="s">
        <v>124</v>
      </c>
    </row>
    <row r="5" spans="1:2" ht="17.25" customHeight="1" x14ac:dyDescent="0.2"/>
    <row r="6" spans="1:2" ht="23.25" customHeight="1" x14ac:dyDescent="0.2">
      <c r="A6" s="69" t="s">
        <v>14</v>
      </c>
    </row>
    <row r="7" spans="1:2" ht="17.25" customHeight="1" x14ac:dyDescent="0.2">
      <c r="A7" s="70" t="s">
        <v>16</v>
      </c>
    </row>
    <row r="8" spans="1:2" ht="17.25" customHeight="1" x14ac:dyDescent="0.2">
      <c r="A8" s="71" t="s">
        <v>90</v>
      </c>
    </row>
    <row r="9" spans="1:2" ht="17.25" customHeight="1" x14ac:dyDescent="0.2">
      <c r="A9" s="71"/>
    </row>
    <row r="10" spans="1:2" ht="23.25" customHeight="1" x14ac:dyDescent="0.2">
      <c r="A10" s="69" t="s">
        <v>17</v>
      </c>
      <c r="B10" s="117" t="s">
        <v>128</v>
      </c>
    </row>
    <row r="11" spans="1:2" ht="17.25" customHeight="1" x14ac:dyDescent="0.2">
      <c r="A11" s="72" t="s">
        <v>27</v>
      </c>
    </row>
    <row r="12" spans="1:2" ht="17.25" customHeight="1" x14ac:dyDescent="0.2">
      <c r="A12" s="71" t="s">
        <v>18</v>
      </c>
    </row>
    <row r="13" spans="1:2" ht="17.25" customHeight="1" x14ac:dyDescent="0.2">
      <c r="A13" s="71" t="s">
        <v>19</v>
      </c>
    </row>
    <row r="14" spans="1:2" ht="17.25" customHeight="1" x14ac:dyDescent="0.2">
      <c r="A14" s="73" t="s">
        <v>20</v>
      </c>
    </row>
    <row r="15" spans="1:2" ht="17.25" customHeight="1" x14ac:dyDescent="0.2">
      <c r="A15" s="71" t="s">
        <v>21</v>
      </c>
    </row>
    <row r="16" spans="1:2" ht="17.25" customHeight="1" x14ac:dyDescent="0.2">
      <c r="A16" s="71"/>
    </row>
    <row r="17" spans="1:1" ht="23.25" customHeight="1" x14ac:dyDescent="0.2">
      <c r="A17" s="69" t="s">
        <v>22</v>
      </c>
    </row>
    <row r="18" spans="1:1" ht="17.25" customHeight="1" x14ac:dyDescent="0.2">
      <c r="A18" s="73" t="s">
        <v>10</v>
      </c>
    </row>
    <row r="19" spans="1:1" ht="17.25" customHeight="1" x14ac:dyDescent="0.2">
      <c r="A19" s="73" t="s">
        <v>26</v>
      </c>
    </row>
    <row r="20" spans="1:1" ht="17.25" customHeight="1" x14ac:dyDescent="0.2">
      <c r="A20" s="102" t="s">
        <v>118</v>
      </c>
    </row>
    <row r="21" spans="1:1" ht="17.25" customHeight="1" x14ac:dyDescent="0.2">
      <c r="A21" s="74"/>
    </row>
    <row r="22" spans="1:1" ht="23.25" customHeight="1" x14ac:dyDescent="0.2">
      <c r="A22" s="69" t="s">
        <v>11</v>
      </c>
    </row>
    <row r="23" spans="1:1" ht="17.25" customHeight="1" x14ac:dyDescent="0.2">
      <c r="A23" s="74" t="s">
        <v>85</v>
      </c>
    </row>
    <row r="24" spans="1:1" ht="17.25" customHeight="1" x14ac:dyDescent="0.2">
      <c r="A24" s="74"/>
    </row>
    <row r="25" spans="1:1" ht="23.25" customHeight="1" x14ac:dyDescent="0.2">
      <c r="A25" s="69" t="s">
        <v>54</v>
      </c>
    </row>
    <row r="26" spans="1:1" ht="17.25" customHeight="1" x14ac:dyDescent="0.2">
      <c r="A26" s="75" t="s">
        <v>60</v>
      </c>
    </row>
    <row r="27" spans="1:1" ht="32.25" customHeight="1" x14ac:dyDescent="0.2">
      <c r="A27" s="73" t="s">
        <v>112</v>
      </c>
    </row>
    <row r="28" spans="1:1" ht="17.25" customHeight="1" x14ac:dyDescent="0.2">
      <c r="A28" s="75" t="s">
        <v>55</v>
      </c>
    </row>
    <row r="29" spans="1:1" ht="32.25" customHeight="1" x14ac:dyDescent="0.2">
      <c r="A29" s="73" t="s">
        <v>150</v>
      </c>
    </row>
    <row r="30" spans="1:1" ht="17.25" customHeight="1" x14ac:dyDescent="0.2">
      <c r="A30" s="75" t="s">
        <v>12</v>
      </c>
    </row>
    <row r="31" spans="1:1" ht="17.25" customHeight="1" x14ac:dyDescent="0.2">
      <c r="A31" s="73" t="s">
        <v>56</v>
      </c>
    </row>
    <row r="32" spans="1:1" ht="17.25" customHeight="1" x14ac:dyDescent="0.2">
      <c r="A32" s="75" t="s">
        <v>57</v>
      </c>
    </row>
    <row r="33" spans="1:1" ht="32.25" customHeight="1" x14ac:dyDescent="0.2">
      <c r="A33" s="76" t="s">
        <v>58</v>
      </c>
    </row>
    <row r="34" spans="1:1" ht="32.25" customHeight="1" x14ac:dyDescent="0.2">
      <c r="A34" s="77" t="s">
        <v>23</v>
      </c>
    </row>
    <row r="35" spans="1:1" ht="17.25" customHeight="1" x14ac:dyDescent="0.2">
      <c r="A35" s="75" t="s">
        <v>47</v>
      </c>
    </row>
    <row r="36" spans="1:1" ht="32.25" customHeight="1" x14ac:dyDescent="0.2">
      <c r="A36" s="73" t="s">
        <v>130</v>
      </c>
    </row>
    <row r="37" spans="1:1" ht="32.25" customHeight="1" x14ac:dyDescent="0.2">
      <c r="A37" s="76" t="s">
        <v>25</v>
      </c>
    </row>
    <row r="38" spans="1:1" ht="32.25" customHeight="1" x14ac:dyDescent="0.2">
      <c r="A38" s="73" t="s">
        <v>61</v>
      </c>
    </row>
    <row r="39" spans="1:1" ht="17.25" customHeight="1" x14ac:dyDescent="0.2">
      <c r="A39" s="77"/>
    </row>
    <row r="40" spans="1:1" ht="22.5" customHeight="1" x14ac:dyDescent="0.2">
      <c r="A40" s="69" t="s">
        <v>5</v>
      </c>
    </row>
    <row r="41" spans="1:1" ht="17.25" customHeight="1" x14ac:dyDescent="0.2">
      <c r="A41" s="82" t="s">
        <v>120</v>
      </c>
    </row>
    <row r="42" spans="1:1" ht="17.25" customHeight="1" x14ac:dyDescent="0.2">
      <c r="A42" s="78" t="s">
        <v>68</v>
      </c>
    </row>
    <row r="43" spans="1:1" ht="17.25" customHeight="1" x14ac:dyDescent="0.2">
      <c r="A43" s="79" t="s">
        <v>131</v>
      </c>
    </row>
    <row r="44" spans="1:1" ht="32.25" customHeight="1" x14ac:dyDescent="0.2">
      <c r="A44" s="79" t="s">
        <v>103</v>
      </c>
    </row>
    <row r="45" spans="1:1" ht="32.25" customHeight="1" x14ac:dyDescent="0.2">
      <c r="A45" s="79" t="s">
        <v>69</v>
      </c>
    </row>
    <row r="46" spans="1:1" ht="17.25" customHeight="1" x14ac:dyDescent="0.2">
      <c r="A46" s="80" t="s">
        <v>132</v>
      </c>
    </row>
    <row r="47" spans="1:1" ht="32.25" customHeight="1" x14ac:dyDescent="0.2">
      <c r="A47" s="76" t="s">
        <v>70</v>
      </c>
    </row>
    <row r="48" spans="1:1" ht="32.25" customHeight="1" x14ac:dyDescent="0.2">
      <c r="A48" s="76" t="s">
        <v>62</v>
      </c>
    </row>
    <row r="49" spans="1:1" ht="32.25" customHeight="1" x14ac:dyDescent="0.2">
      <c r="A49" s="79" t="s">
        <v>151</v>
      </c>
    </row>
    <row r="50" spans="1:1" ht="17.25" customHeight="1" x14ac:dyDescent="0.2">
      <c r="A50" s="79" t="s">
        <v>71</v>
      </c>
    </row>
    <row r="51" spans="1:1" ht="17.25" customHeight="1" x14ac:dyDescent="0.2">
      <c r="A51" s="79" t="s">
        <v>24</v>
      </c>
    </row>
    <row r="52" spans="1:1" ht="17.25" customHeight="1" x14ac:dyDescent="0.2">
      <c r="A52" s="79"/>
    </row>
    <row r="53" spans="1:1" ht="22.5" customHeight="1" x14ac:dyDescent="0.2">
      <c r="A53" s="69" t="s">
        <v>59</v>
      </c>
    </row>
    <row r="54" spans="1:1" ht="32.25" customHeight="1" x14ac:dyDescent="0.2">
      <c r="A54" s="151" t="s">
        <v>121</v>
      </c>
    </row>
    <row r="55" spans="1:1" ht="17.25" customHeight="1" x14ac:dyDescent="0.2">
      <c r="A55" s="81" t="s">
        <v>122</v>
      </c>
    </row>
    <row r="56" spans="1:1" ht="17.25" customHeight="1" x14ac:dyDescent="0.2">
      <c r="A56" s="82" t="s">
        <v>75</v>
      </c>
    </row>
    <row r="57" spans="1:1" ht="17.25" customHeight="1" x14ac:dyDescent="0.2">
      <c r="A57" s="102" t="s">
        <v>123</v>
      </c>
    </row>
    <row r="58" spans="1:1" ht="17.25" customHeight="1" x14ac:dyDescent="0.2">
      <c r="A58" s="83" t="s">
        <v>74</v>
      </c>
    </row>
    <row r="59" spans="1:1" x14ac:dyDescent="0.2"/>
    <row r="60" spans="1:1" hidden="1" x14ac:dyDescent="0.2"/>
    <row r="61" spans="1:1" hidden="1" x14ac:dyDescent="0.2">
      <c r="A61" s="84"/>
    </row>
  </sheetData>
  <hyperlinks>
    <hyperlink ref="A20" r:id="rId1"/>
    <hyperlink ref="A41" r:id="rId2"/>
    <hyperlink ref="A55" r:id="rId3"/>
    <hyperlink ref="A56" r:id="rId4" display="mailto:info@data.govt.nz"/>
    <hyperlink ref="A58" r:id="rId5" display="http://www.ssc.govt.nz/ce-expenses-disclosure"/>
    <hyperlink ref="A2" r:id="rId6" display="http://www.ssc.govt.nz/sites/all/files/ce-expense-disclosures-guide-agency-staff-2017.docx"/>
    <hyperlink ref="A54" r:id="rId7" display="http://www.ssc.govt.nz/sites/all/files/ce-expense-disclosures-guide-agency-staff-2017.docx"/>
    <hyperlink ref="A57" r:id="rId8" display="They are posted on agency websites and linked to www.data.govt.nz. See: https://www.data.govt.nz/toolkit/how-do-i-add-or-update-our-chief-executive-expenses/"/>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76"/>
  <sheetViews>
    <sheetView tabSelected="1" topLeftCell="A3" zoomScaleNormal="100" workbookViewId="0">
      <selection activeCell="C13" sqref="C13"/>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206" t="s">
        <v>98</v>
      </c>
      <c r="B1" s="206"/>
      <c r="C1" s="206"/>
      <c r="D1" s="206"/>
      <c r="E1" s="206"/>
      <c r="F1" s="206"/>
      <c r="G1" s="46"/>
      <c r="H1" s="46"/>
      <c r="I1" s="46"/>
      <c r="J1" s="46"/>
      <c r="K1" s="46"/>
    </row>
    <row r="2" spans="1:11" ht="21" customHeight="1" x14ac:dyDescent="0.2">
      <c r="A2" s="3" t="s">
        <v>2</v>
      </c>
      <c r="B2" s="207" t="s">
        <v>168</v>
      </c>
      <c r="C2" s="207"/>
      <c r="D2" s="207"/>
      <c r="E2" s="207"/>
      <c r="F2" s="207"/>
      <c r="G2" s="46"/>
      <c r="H2" s="46"/>
      <c r="I2" s="46"/>
      <c r="J2" s="46"/>
      <c r="K2" s="46"/>
    </row>
    <row r="3" spans="1:11" ht="21" customHeight="1" x14ac:dyDescent="0.2">
      <c r="A3" s="3" t="s">
        <v>99</v>
      </c>
      <c r="B3" s="207" t="s">
        <v>169</v>
      </c>
      <c r="C3" s="207"/>
      <c r="D3" s="207"/>
      <c r="E3" s="207"/>
      <c r="F3" s="207"/>
      <c r="G3" s="46"/>
      <c r="H3" s="46"/>
      <c r="I3" s="46"/>
      <c r="J3" s="46"/>
      <c r="K3" s="46"/>
    </row>
    <row r="4" spans="1:11" ht="21" customHeight="1" x14ac:dyDescent="0.2">
      <c r="A4" s="3" t="s">
        <v>79</v>
      </c>
      <c r="B4" s="208">
        <v>43282</v>
      </c>
      <c r="C4" s="208"/>
      <c r="D4" s="208"/>
      <c r="E4" s="208"/>
      <c r="F4" s="208"/>
      <c r="G4" s="46"/>
      <c r="H4" s="46"/>
      <c r="I4" s="46"/>
      <c r="J4" s="46"/>
      <c r="K4" s="46"/>
    </row>
    <row r="5" spans="1:11" ht="21" customHeight="1" x14ac:dyDescent="0.2">
      <c r="A5" s="3" t="s">
        <v>80</v>
      </c>
      <c r="B5" s="208">
        <v>43646</v>
      </c>
      <c r="C5" s="208"/>
      <c r="D5" s="208"/>
      <c r="E5" s="208"/>
      <c r="F5" s="208"/>
      <c r="G5" s="46"/>
      <c r="H5" s="46"/>
      <c r="I5" s="46"/>
      <c r="J5" s="46"/>
      <c r="K5" s="46"/>
    </row>
    <row r="6" spans="1:11" ht="21" customHeight="1" x14ac:dyDescent="0.2">
      <c r="A6" s="3" t="s">
        <v>104</v>
      </c>
      <c r="B6" s="205" t="str">
        <f>IF(AND(Travel!B7&lt;&gt;A30,Hospitality!B7&lt;&gt;A30,'All other expenses'!B7&lt;&gt;A30,'Gifts and benefits'!B7&lt;&gt;A30),A31,IF(AND(Travel!B7=A30,Hospitality!B7=A30,'All other expenses'!B7=A30,'Gifts and benefits'!B7=A30),A33,A32))</f>
        <v>Data and totals have not yet been checked and confirmed for any sheet</v>
      </c>
      <c r="C6" s="205"/>
      <c r="D6" s="205"/>
      <c r="E6" s="205"/>
      <c r="F6" s="205"/>
      <c r="G6" s="35"/>
      <c r="H6" s="46"/>
      <c r="I6" s="46"/>
      <c r="J6" s="46"/>
      <c r="K6" s="46"/>
    </row>
    <row r="7" spans="1:11" ht="21" customHeight="1" x14ac:dyDescent="0.2">
      <c r="A7" s="3" t="s">
        <v>133</v>
      </c>
      <c r="B7" s="204"/>
      <c r="C7" s="204"/>
      <c r="D7" s="204"/>
      <c r="E7" s="204"/>
      <c r="F7" s="204"/>
      <c r="G7" s="35"/>
      <c r="H7" s="46"/>
      <c r="I7" s="46"/>
      <c r="J7" s="46"/>
      <c r="K7" s="46"/>
    </row>
    <row r="8" spans="1:11" ht="21" customHeight="1" x14ac:dyDescent="0.2">
      <c r="A8" s="3" t="s">
        <v>100</v>
      </c>
      <c r="B8" s="204"/>
      <c r="C8" s="204"/>
      <c r="D8" s="204"/>
      <c r="E8" s="204"/>
      <c r="F8" s="204"/>
      <c r="G8" s="35"/>
      <c r="H8" s="46"/>
      <c r="I8" s="46"/>
      <c r="J8" s="46"/>
      <c r="K8" s="46"/>
    </row>
    <row r="9" spans="1:11" ht="66.75" customHeight="1" x14ac:dyDescent="0.2">
      <c r="A9" s="203" t="s">
        <v>125</v>
      </c>
      <c r="B9" s="203"/>
      <c r="C9" s="203"/>
      <c r="D9" s="203"/>
      <c r="E9" s="203"/>
      <c r="F9" s="203"/>
      <c r="G9" s="35"/>
      <c r="H9" s="46"/>
      <c r="I9" s="46"/>
      <c r="J9" s="46"/>
      <c r="K9" s="46"/>
    </row>
    <row r="10" spans="1:11" s="150" customFormat="1" ht="36" customHeight="1" x14ac:dyDescent="0.2">
      <c r="A10" s="144" t="s">
        <v>48</v>
      </c>
      <c r="B10" s="145" t="s">
        <v>31</v>
      </c>
      <c r="C10" s="145" t="s">
        <v>65</v>
      </c>
      <c r="D10" s="146"/>
      <c r="E10" s="147" t="s">
        <v>47</v>
      </c>
      <c r="F10" s="148" t="s">
        <v>72</v>
      </c>
      <c r="G10" s="149"/>
      <c r="H10" s="149"/>
      <c r="I10" s="149"/>
      <c r="J10" s="149"/>
      <c r="K10" s="149"/>
    </row>
    <row r="11" spans="1:11" ht="27.75" customHeight="1" x14ac:dyDescent="0.2">
      <c r="A11" s="10" t="s">
        <v>84</v>
      </c>
      <c r="B11" s="95">
        <f>B15+B16+B17</f>
        <v>18042.179999999997</v>
      </c>
      <c r="C11" s="103" t="s">
        <v>271</v>
      </c>
      <c r="D11" s="7"/>
      <c r="E11" s="10" t="s">
        <v>95</v>
      </c>
      <c r="F11" s="54">
        <f>'Gifts and benefits'!C25</f>
        <v>3</v>
      </c>
      <c r="G11" s="47"/>
      <c r="H11" s="47"/>
      <c r="I11" s="47"/>
      <c r="J11" s="47"/>
      <c r="K11" s="47"/>
    </row>
    <row r="12" spans="1:11" ht="27.75" customHeight="1" x14ac:dyDescent="0.2">
      <c r="A12" s="10" t="s">
        <v>12</v>
      </c>
      <c r="B12" s="95">
        <f>Hospitality!B16</f>
        <v>0</v>
      </c>
      <c r="C12" s="103" t="s">
        <v>271</v>
      </c>
      <c r="D12" s="7"/>
      <c r="E12" s="10" t="s">
        <v>96</v>
      </c>
      <c r="F12" s="54">
        <f>'Gifts and benefits'!C26</f>
        <v>3</v>
      </c>
      <c r="G12" s="47"/>
      <c r="H12" s="47"/>
      <c r="I12" s="47"/>
      <c r="J12" s="47"/>
      <c r="K12" s="47"/>
    </row>
    <row r="13" spans="1:11" ht="27.75" customHeight="1" x14ac:dyDescent="0.2">
      <c r="A13" s="10" t="s">
        <v>30</v>
      </c>
      <c r="B13" s="95">
        <f>'All other expenses'!B28</f>
        <v>727.99</v>
      </c>
      <c r="C13" s="103" t="s">
        <v>271</v>
      </c>
      <c r="D13" s="7"/>
      <c r="E13" s="10" t="s">
        <v>97</v>
      </c>
      <c r="F13" s="54">
        <f>'Gifts and benefits'!C27</f>
        <v>0</v>
      </c>
      <c r="G13" s="46"/>
      <c r="H13" s="46"/>
      <c r="I13" s="46"/>
      <c r="J13" s="46"/>
      <c r="K13" s="46"/>
    </row>
    <row r="14" spans="1:11" ht="12.75" customHeight="1" x14ac:dyDescent="0.2">
      <c r="A14" s="9"/>
      <c r="B14" s="96"/>
      <c r="C14" s="104"/>
      <c r="D14" s="55"/>
      <c r="E14" s="7"/>
      <c r="F14" s="56"/>
      <c r="G14" s="27"/>
      <c r="H14" s="27"/>
      <c r="I14" s="27"/>
      <c r="J14" s="27"/>
      <c r="K14" s="27"/>
    </row>
    <row r="15" spans="1:11" ht="27.75" customHeight="1" x14ac:dyDescent="0.2">
      <c r="A15" s="11" t="s">
        <v>45</v>
      </c>
      <c r="B15" s="97">
        <f>Travel!B17</f>
        <v>0</v>
      </c>
      <c r="C15" s="105" t="str">
        <f>C11</f>
        <v>Inclusive</v>
      </c>
      <c r="D15" s="7"/>
      <c r="E15" s="7"/>
      <c r="F15" s="56"/>
      <c r="G15" s="46"/>
      <c r="H15" s="46"/>
      <c r="I15" s="46"/>
      <c r="J15" s="46"/>
      <c r="K15" s="46"/>
    </row>
    <row r="16" spans="1:11" ht="27.75" customHeight="1" x14ac:dyDescent="0.2">
      <c r="A16" s="11" t="s">
        <v>91</v>
      </c>
      <c r="B16" s="97">
        <f>Travel!B101</f>
        <v>18042.179999999997</v>
      </c>
      <c r="C16" s="105" t="str">
        <f>C11</f>
        <v>Inclusive</v>
      </c>
      <c r="D16" s="57"/>
      <c r="E16" s="7"/>
      <c r="F16" s="58"/>
      <c r="G16" s="46"/>
      <c r="H16" s="46"/>
      <c r="I16" s="46"/>
      <c r="J16" s="46"/>
      <c r="K16" s="46"/>
    </row>
    <row r="17" spans="1:11" ht="27.75" customHeight="1" x14ac:dyDescent="0.2">
      <c r="A17" s="11" t="s">
        <v>46</v>
      </c>
      <c r="B17" s="97">
        <f>Travel!B111</f>
        <v>0</v>
      </c>
      <c r="C17" s="105" t="str">
        <f>C11</f>
        <v>Inclusive</v>
      </c>
      <c r="D17" s="7"/>
      <c r="E17" s="7"/>
      <c r="F17" s="58"/>
      <c r="G17" s="46"/>
      <c r="H17" s="46"/>
      <c r="I17" s="46"/>
      <c r="J17" s="46"/>
      <c r="K17" s="46"/>
    </row>
    <row r="18" spans="1:11" ht="27.75" customHeight="1" x14ac:dyDescent="0.2">
      <c r="A18" s="28"/>
      <c r="B18" s="23"/>
      <c r="C18" s="28"/>
      <c r="D18" s="6"/>
      <c r="E18" s="6"/>
      <c r="F18" s="59"/>
      <c r="G18" s="60"/>
      <c r="H18" s="60"/>
      <c r="I18" s="60"/>
      <c r="J18" s="60"/>
      <c r="K18" s="60"/>
    </row>
    <row r="19" spans="1:11" x14ac:dyDescent="0.2">
      <c r="A19" s="50" t="s">
        <v>8</v>
      </c>
      <c r="B19" s="26"/>
      <c r="C19" s="27"/>
      <c r="D19" s="28"/>
      <c r="E19" s="28"/>
      <c r="F19" s="28"/>
      <c r="G19" s="28"/>
      <c r="H19" s="28"/>
      <c r="I19" s="28"/>
      <c r="J19" s="28"/>
      <c r="K19" s="28"/>
    </row>
    <row r="20" spans="1:11" x14ac:dyDescent="0.2">
      <c r="A20" s="24" t="s">
        <v>9</v>
      </c>
      <c r="B20" s="51"/>
      <c r="C20" s="51"/>
      <c r="D20" s="27"/>
      <c r="E20" s="27"/>
      <c r="F20" s="27"/>
      <c r="G20" s="28"/>
      <c r="H20" s="28"/>
      <c r="I20" s="28"/>
      <c r="J20" s="28"/>
      <c r="K20" s="28"/>
    </row>
    <row r="21" spans="1:11" ht="12.6" customHeight="1" x14ac:dyDescent="0.2">
      <c r="A21" s="24" t="s">
        <v>66</v>
      </c>
      <c r="B21" s="51"/>
      <c r="C21" s="51"/>
      <c r="D21" s="21"/>
      <c r="E21" s="28"/>
      <c r="F21" s="28"/>
      <c r="G21" s="28"/>
      <c r="H21" s="28"/>
      <c r="I21" s="28"/>
      <c r="J21" s="28"/>
      <c r="K21" s="28"/>
    </row>
    <row r="22" spans="1:11" ht="12.6" customHeight="1" x14ac:dyDescent="0.2">
      <c r="A22" s="24" t="s">
        <v>81</v>
      </c>
      <c r="B22" s="51"/>
      <c r="C22" s="51"/>
      <c r="D22" s="21"/>
      <c r="E22" s="28"/>
      <c r="F22" s="28"/>
      <c r="G22" s="28"/>
      <c r="H22" s="28"/>
      <c r="I22" s="28"/>
      <c r="J22" s="28"/>
      <c r="K22" s="28"/>
    </row>
    <row r="23" spans="1:11" ht="12.6" customHeight="1" x14ac:dyDescent="0.2">
      <c r="A23" s="24" t="s">
        <v>101</v>
      </c>
      <c r="B23" s="51"/>
      <c r="C23" s="51"/>
      <c r="D23" s="21"/>
      <c r="E23" s="28"/>
      <c r="F23" s="28"/>
      <c r="G23" s="28"/>
      <c r="H23" s="28"/>
      <c r="I23" s="28"/>
      <c r="J23" s="28"/>
      <c r="K23" s="28"/>
    </row>
    <row r="24" spans="1:11" x14ac:dyDescent="0.2">
      <c r="A24" s="40"/>
      <c r="B24" s="28"/>
      <c r="C24" s="28"/>
      <c r="D24" s="28"/>
      <c r="E24" s="28"/>
      <c r="F24" s="46"/>
      <c r="G24" s="46"/>
      <c r="H24" s="46"/>
      <c r="I24" s="46"/>
      <c r="J24" s="46"/>
      <c r="K24" s="46"/>
    </row>
    <row r="25" spans="1:11" hidden="1" x14ac:dyDescent="0.2">
      <c r="A25" s="14" t="s">
        <v>141</v>
      </c>
      <c r="B25" s="15"/>
      <c r="C25" s="15"/>
      <c r="D25" s="15"/>
      <c r="E25" s="15"/>
      <c r="F25" s="15"/>
      <c r="G25" s="46"/>
      <c r="H25" s="46"/>
      <c r="I25" s="46"/>
      <c r="J25" s="46"/>
      <c r="K25" s="46"/>
    </row>
    <row r="26" spans="1:11" ht="12.75" hidden="1" customHeight="1" x14ac:dyDescent="0.2">
      <c r="A26" s="13" t="s">
        <v>157</v>
      </c>
      <c r="B26" s="5"/>
      <c r="C26" s="5"/>
      <c r="D26" s="13"/>
      <c r="E26" s="13"/>
      <c r="F26" s="13"/>
      <c r="G26" s="46"/>
      <c r="H26" s="46"/>
      <c r="I26" s="46"/>
      <c r="J26" s="46"/>
      <c r="K26" s="46"/>
    </row>
    <row r="27" spans="1:11" hidden="1" x14ac:dyDescent="0.2">
      <c r="A27" s="12" t="s">
        <v>64</v>
      </c>
      <c r="B27" s="12"/>
      <c r="C27" s="12"/>
      <c r="D27" s="12"/>
      <c r="E27" s="12"/>
      <c r="F27" s="12"/>
      <c r="G27" s="46"/>
      <c r="H27" s="46"/>
      <c r="I27" s="46"/>
      <c r="J27" s="46"/>
      <c r="K27" s="46"/>
    </row>
    <row r="28" spans="1:11" hidden="1" x14ac:dyDescent="0.2">
      <c r="A28" s="12" t="s">
        <v>28</v>
      </c>
      <c r="B28" s="12"/>
      <c r="C28" s="12"/>
      <c r="D28" s="12"/>
      <c r="E28" s="12"/>
      <c r="F28" s="12"/>
      <c r="G28" s="46"/>
      <c r="H28" s="46"/>
      <c r="I28" s="46"/>
      <c r="J28" s="46"/>
      <c r="K28" s="46"/>
    </row>
    <row r="29" spans="1:11" hidden="1" x14ac:dyDescent="0.2">
      <c r="A29" s="13" t="s">
        <v>115</v>
      </c>
      <c r="B29" s="13"/>
      <c r="C29" s="13"/>
      <c r="D29" s="13"/>
      <c r="E29" s="13"/>
      <c r="F29" s="13"/>
      <c r="G29" s="46"/>
      <c r="H29" s="46"/>
      <c r="I29" s="46"/>
      <c r="J29" s="46"/>
      <c r="K29" s="46"/>
    </row>
    <row r="30" spans="1:11" hidden="1" x14ac:dyDescent="0.2">
      <c r="A30" s="13" t="s">
        <v>116</v>
      </c>
      <c r="B30" s="13"/>
      <c r="C30" s="13"/>
      <c r="D30" s="13"/>
      <c r="E30" s="13"/>
      <c r="F30" s="13"/>
      <c r="G30" s="46"/>
      <c r="H30" s="46"/>
      <c r="I30" s="46"/>
      <c r="J30" s="46"/>
      <c r="K30" s="46"/>
    </row>
    <row r="31" spans="1:11" hidden="1" x14ac:dyDescent="0.2">
      <c r="A31" s="12" t="s">
        <v>106</v>
      </c>
      <c r="B31" s="12"/>
      <c r="C31" s="12"/>
      <c r="D31" s="12"/>
      <c r="E31" s="12"/>
      <c r="F31" s="12"/>
      <c r="G31" s="46"/>
      <c r="H31" s="46"/>
      <c r="I31" s="46"/>
      <c r="J31" s="46"/>
      <c r="K31" s="46"/>
    </row>
    <row r="32" spans="1:11" hidden="1" x14ac:dyDescent="0.2">
      <c r="A32" s="12" t="s">
        <v>107</v>
      </c>
      <c r="B32" s="12"/>
      <c r="C32" s="12"/>
      <c r="D32" s="12"/>
      <c r="E32" s="12"/>
      <c r="F32" s="12"/>
      <c r="G32" s="46"/>
      <c r="H32" s="46"/>
      <c r="I32" s="46"/>
      <c r="J32" s="46"/>
      <c r="K32" s="46"/>
    </row>
    <row r="33" spans="1:11" hidden="1" x14ac:dyDescent="0.2">
      <c r="A33" s="12" t="s">
        <v>105</v>
      </c>
      <c r="B33" s="12"/>
      <c r="C33" s="12"/>
      <c r="D33" s="12"/>
      <c r="E33" s="12"/>
      <c r="F33" s="12"/>
      <c r="G33" s="46"/>
      <c r="H33" s="46"/>
      <c r="I33" s="46"/>
      <c r="J33" s="46"/>
      <c r="K33" s="46"/>
    </row>
    <row r="34" spans="1:11" hidden="1" x14ac:dyDescent="0.2">
      <c r="A34" s="13" t="s">
        <v>67</v>
      </c>
      <c r="B34" s="13"/>
      <c r="C34" s="13"/>
      <c r="D34" s="13"/>
      <c r="E34" s="13"/>
      <c r="F34" s="13"/>
      <c r="G34" s="46"/>
      <c r="H34" s="46"/>
      <c r="I34" s="46"/>
      <c r="J34" s="46"/>
      <c r="K34" s="46"/>
    </row>
    <row r="35" spans="1:11" hidden="1" x14ac:dyDescent="0.2">
      <c r="A35" s="13" t="s">
        <v>73</v>
      </c>
      <c r="B35" s="13"/>
      <c r="C35" s="13"/>
      <c r="D35" s="13"/>
      <c r="E35" s="13"/>
      <c r="F35" s="13"/>
      <c r="G35" s="46"/>
      <c r="H35" s="46"/>
      <c r="I35" s="46"/>
      <c r="J35" s="46"/>
      <c r="K35" s="46"/>
    </row>
    <row r="36" spans="1:11" hidden="1" x14ac:dyDescent="0.2">
      <c r="A36" s="100" t="s">
        <v>94</v>
      </c>
      <c r="B36" s="99"/>
      <c r="C36" s="99"/>
      <c r="D36" s="99"/>
      <c r="E36" s="99"/>
      <c r="F36" s="99"/>
      <c r="G36" s="46"/>
      <c r="H36" s="46"/>
      <c r="I36" s="46"/>
      <c r="J36" s="46"/>
      <c r="K36" s="46"/>
    </row>
    <row r="37" spans="1:11" hidden="1" x14ac:dyDescent="0.2">
      <c r="A37" s="100" t="s">
        <v>63</v>
      </c>
      <c r="B37" s="99"/>
      <c r="C37" s="99"/>
      <c r="D37" s="99"/>
      <c r="E37" s="99"/>
      <c r="F37" s="99"/>
      <c r="G37" s="46"/>
      <c r="H37" s="46"/>
      <c r="I37" s="46"/>
      <c r="J37" s="46"/>
      <c r="K37" s="46"/>
    </row>
    <row r="38" spans="1:11" hidden="1" x14ac:dyDescent="0.2">
      <c r="A38" s="61" t="s">
        <v>38</v>
      </c>
      <c r="B38" s="4"/>
      <c r="C38" s="4"/>
      <c r="D38" s="4"/>
      <c r="E38" s="4"/>
      <c r="F38" s="4"/>
      <c r="G38" s="46"/>
      <c r="H38" s="46"/>
      <c r="I38" s="46"/>
      <c r="J38" s="46"/>
      <c r="K38" s="46"/>
    </row>
    <row r="39" spans="1:11" hidden="1" x14ac:dyDescent="0.2">
      <c r="A39" s="62" t="s">
        <v>39</v>
      </c>
      <c r="B39" s="4"/>
      <c r="C39" s="4"/>
      <c r="D39" s="4"/>
      <c r="E39" s="4"/>
      <c r="F39" s="4"/>
      <c r="G39" s="46"/>
      <c r="H39" s="46"/>
      <c r="I39" s="46"/>
      <c r="J39" s="46"/>
      <c r="K39" s="46"/>
    </row>
    <row r="40" spans="1:11" hidden="1" x14ac:dyDescent="0.2">
      <c r="A40" s="62" t="s">
        <v>41</v>
      </c>
      <c r="B40" s="4"/>
      <c r="C40" s="4"/>
      <c r="D40" s="4"/>
      <c r="E40" s="4"/>
      <c r="F40" s="4"/>
      <c r="G40" s="46"/>
      <c r="H40" s="46"/>
      <c r="I40" s="46"/>
      <c r="J40" s="46"/>
      <c r="K40" s="46"/>
    </row>
    <row r="41" spans="1:11" hidden="1" x14ac:dyDescent="0.2">
      <c r="A41" s="62" t="s">
        <v>40</v>
      </c>
      <c r="B41" s="4"/>
      <c r="C41" s="4"/>
      <c r="D41" s="4"/>
      <c r="E41" s="4"/>
      <c r="F41" s="4"/>
      <c r="G41" s="46"/>
      <c r="H41" s="46"/>
      <c r="I41" s="46"/>
      <c r="J41" s="46"/>
      <c r="K41" s="46"/>
    </row>
    <row r="42" spans="1:11" hidden="1" x14ac:dyDescent="0.2">
      <c r="A42" s="62" t="s">
        <v>42</v>
      </c>
      <c r="B42" s="4"/>
      <c r="C42" s="4"/>
      <c r="D42" s="4"/>
      <c r="E42" s="4"/>
      <c r="F42" s="4"/>
      <c r="G42" s="46"/>
      <c r="H42" s="46"/>
      <c r="I42" s="46"/>
      <c r="J42" s="46"/>
      <c r="K42" s="46"/>
    </row>
    <row r="43" spans="1:11" hidden="1" x14ac:dyDescent="0.2">
      <c r="A43" s="62" t="s">
        <v>43</v>
      </c>
      <c r="B43" s="4"/>
      <c r="C43" s="4"/>
      <c r="D43" s="4"/>
      <c r="E43" s="4"/>
      <c r="F43" s="4"/>
      <c r="G43" s="46"/>
      <c r="H43" s="46"/>
      <c r="I43" s="46"/>
      <c r="J43" s="46"/>
      <c r="K43" s="46"/>
    </row>
    <row r="44" spans="1:11" hidden="1" x14ac:dyDescent="0.2">
      <c r="A44" s="101" t="s">
        <v>36</v>
      </c>
      <c r="B44" s="99"/>
      <c r="C44" s="99"/>
      <c r="D44" s="99"/>
      <c r="E44" s="99"/>
      <c r="F44" s="99"/>
      <c r="G44" s="46"/>
      <c r="H44" s="46"/>
      <c r="I44" s="46"/>
      <c r="J44" s="46"/>
      <c r="K44" s="46"/>
    </row>
    <row r="45" spans="1:11" hidden="1" x14ac:dyDescent="0.2">
      <c r="A45" s="99" t="s">
        <v>34</v>
      </c>
      <c r="B45" s="99"/>
      <c r="C45" s="99"/>
      <c r="D45" s="99"/>
      <c r="E45" s="99"/>
      <c r="F45" s="99"/>
      <c r="G45" s="46"/>
      <c r="H45" s="46"/>
      <c r="I45" s="46"/>
      <c r="J45" s="46"/>
      <c r="K45" s="46"/>
    </row>
    <row r="46" spans="1:11" hidden="1" x14ac:dyDescent="0.2">
      <c r="A46" s="63">
        <v>-20000</v>
      </c>
      <c r="B46" s="4"/>
      <c r="C46" s="4"/>
      <c r="D46" s="4"/>
      <c r="E46" s="4"/>
      <c r="F46" s="4"/>
      <c r="G46" s="46"/>
      <c r="H46" s="46"/>
      <c r="I46" s="46"/>
      <c r="J46" s="46"/>
      <c r="K46" s="46"/>
    </row>
    <row r="47" spans="1:11" ht="25.5" hidden="1" x14ac:dyDescent="0.2">
      <c r="A47" s="138" t="s">
        <v>138</v>
      </c>
      <c r="B47" s="99"/>
      <c r="C47" s="99"/>
      <c r="D47" s="99"/>
      <c r="E47" s="99"/>
      <c r="F47" s="99"/>
      <c r="G47" s="46"/>
      <c r="H47" s="46"/>
      <c r="I47" s="46"/>
      <c r="J47" s="46"/>
      <c r="K47" s="46"/>
    </row>
    <row r="48" spans="1:11" ht="25.5" hidden="1" x14ac:dyDescent="0.2">
      <c r="A48" s="138" t="s">
        <v>137</v>
      </c>
      <c r="B48" s="99"/>
      <c r="C48" s="99"/>
      <c r="D48" s="99"/>
      <c r="E48" s="99"/>
      <c r="F48" s="99"/>
      <c r="G48" s="46"/>
      <c r="H48" s="46"/>
      <c r="I48" s="46"/>
      <c r="J48" s="46"/>
      <c r="K48" s="46"/>
    </row>
    <row r="49" spans="1:11" ht="25.5" hidden="1" x14ac:dyDescent="0.2">
      <c r="A49" s="139" t="s">
        <v>139</v>
      </c>
      <c r="B49" s="4"/>
      <c r="C49" s="4"/>
      <c r="D49" s="4"/>
      <c r="E49" s="4"/>
      <c r="F49" s="4"/>
      <c r="G49" s="46"/>
      <c r="H49" s="46"/>
      <c r="I49" s="46"/>
      <c r="J49" s="46"/>
      <c r="K49" s="46"/>
    </row>
    <row r="50" spans="1:11" ht="25.5" hidden="1" x14ac:dyDescent="0.2">
      <c r="A50" s="139" t="s">
        <v>113</v>
      </c>
      <c r="B50" s="4"/>
      <c r="C50" s="4"/>
      <c r="D50" s="4"/>
      <c r="E50" s="4"/>
      <c r="F50" s="4"/>
      <c r="G50" s="46"/>
      <c r="H50" s="46"/>
      <c r="I50" s="46"/>
      <c r="J50" s="46"/>
      <c r="K50" s="46"/>
    </row>
    <row r="51" spans="1:11" ht="38.25" hidden="1" x14ac:dyDescent="0.2">
      <c r="A51" s="139" t="s">
        <v>114</v>
      </c>
      <c r="B51" s="129"/>
      <c r="C51" s="129"/>
      <c r="D51" s="137"/>
      <c r="E51" s="64"/>
      <c r="F51" s="64"/>
      <c r="G51" s="46"/>
      <c r="H51" s="46"/>
      <c r="I51" s="46"/>
      <c r="J51" s="46"/>
      <c r="K51" s="46"/>
    </row>
    <row r="52" spans="1:11" hidden="1" x14ac:dyDescent="0.2">
      <c r="A52" s="134" t="s">
        <v>117</v>
      </c>
      <c r="B52" s="135"/>
      <c r="C52" s="135"/>
      <c r="D52" s="128"/>
      <c r="E52" s="65"/>
      <c r="F52" s="65" t="b">
        <v>1</v>
      </c>
      <c r="G52" s="46"/>
      <c r="H52" s="46"/>
      <c r="I52" s="46"/>
      <c r="J52" s="46"/>
      <c r="K52" s="46"/>
    </row>
    <row r="53" spans="1:11" hidden="1" x14ac:dyDescent="0.2">
      <c r="A53" s="136" t="s">
        <v>140</v>
      </c>
      <c r="B53" s="134"/>
      <c r="C53" s="134"/>
      <c r="D53" s="134"/>
      <c r="E53" s="65"/>
      <c r="F53" s="65" t="b">
        <v>0</v>
      </c>
      <c r="G53" s="46"/>
      <c r="H53" s="46"/>
      <c r="I53" s="46"/>
      <c r="J53" s="46"/>
      <c r="K53" s="46"/>
    </row>
    <row r="54" spans="1:11" hidden="1" x14ac:dyDescent="0.2">
      <c r="A54" s="140"/>
      <c r="B54" s="130">
        <f>COUNT(Travel!B12:B16)</f>
        <v>1</v>
      </c>
      <c r="C54" s="130"/>
      <c r="D54" s="130">
        <f>COUNTIF(Travel!D12:D16,"*")</f>
        <v>0</v>
      </c>
      <c r="E54" s="131"/>
      <c r="F54" s="131" t="b">
        <f>MIN(B54,D54)=MAX(B54,D54)</f>
        <v>0</v>
      </c>
      <c r="G54" s="46"/>
      <c r="H54" s="46"/>
      <c r="I54" s="46"/>
      <c r="J54" s="46"/>
      <c r="K54" s="46"/>
    </row>
    <row r="55" spans="1:11" hidden="1" x14ac:dyDescent="0.2">
      <c r="A55" s="140" t="s">
        <v>111</v>
      </c>
      <c r="B55" s="130">
        <f>COUNT(Travel!B21:B100)</f>
        <v>73</v>
      </c>
      <c r="C55" s="130"/>
      <c r="D55" s="130">
        <f>COUNTIF(Travel!D21:D100,"*")</f>
        <v>74</v>
      </c>
      <c r="E55" s="131"/>
      <c r="F55" s="131" t="b">
        <f>MIN(B55,D55)=MAX(B55,D55)</f>
        <v>0</v>
      </c>
    </row>
    <row r="56" spans="1:11" hidden="1" x14ac:dyDescent="0.2">
      <c r="A56" s="141"/>
      <c r="B56" s="130">
        <f>COUNT(Travel!B105:B110)</f>
        <v>0</v>
      </c>
      <c r="C56" s="130"/>
      <c r="D56" s="130">
        <f>COUNTIF(Travel!D105:D110,"*")</f>
        <v>0</v>
      </c>
      <c r="E56" s="131"/>
      <c r="F56" s="131" t="b">
        <f>MIN(B56,D56)=MAX(B56,D56)</f>
        <v>1</v>
      </c>
    </row>
    <row r="57" spans="1:11" hidden="1" x14ac:dyDescent="0.2">
      <c r="A57" s="142" t="s">
        <v>109</v>
      </c>
      <c r="B57" s="132">
        <f>COUNT(Hospitality!B11:B15)</f>
        <v>0</v>
      </c>
      <c r="C57" s="132"/>
      <c r="D57" s="132">
        <f>COUNTIF(Hospitality!D11:D15,"*")</f>
        <v>0</v>
      </c>
      <c r="E57" s="133"/>
      <c r="F57" s="133" t="b">
        <f>MIN(B57,D57)=MAX(B57,D57)</f>
        <v>1</v>
      </c>
    </row>
    <row r="58" spans="1:11" hidden="1" x14ac:dyDescent="0.2">
      <c r="A58" s="143" t="s">
        <v>110</v>
      </c>
      <c r="B58" s="131">
        <f>COUNT('All other expenses'!B11:B27)</f>
        <v>12</v>
      </c>
      <c r="C58" s="131"/>
      <c r="D58" s="131">
        <f>COUNTIF('All other expenses'!D11:D27,"*")</f>
        <v>12</v>
      </c>
      <c r="E58" s="131"/>
      <c r="F58" s="131" t="b">
        <f>MIN(B58,D58)=MAX(B58,D58)</f>
        <v>1</v>
      </c>
    </row>
    <row r="59" spans="1:11" hidden="1" x14ac:dyDescent="0.2">
      <c r="A59" s="142" t="s">
        <v>108</v>
      </c>
      <c r="B59" s="132">
        <f>COUNTIF('Gifts and benefits'!B11:B24,"*")</f>
        <v>3</v>
      </c>
      <c r="C59" s="132">
        <f>COUNTIF('Gifts and benefits'!C11:C24,"*")</f>
        <v>3</v>
      </c>
      <c r="D59" s="132"/>
      <c r="E59" s="132">
        <f>COUNTA('Gifts and benefits'!E11:E24)</f>
        <v>3</v>
      </c>
      <c r="F59" s="133" t="b">
        <f>MIN(B59,C59,E59)=MAX(B59,C59,E59)</f>
        <v>1</v>
      </c>
    </row>
    <row r="60" spans="1:11" x14ac:dyDescent="0.2"/>
    <row r="61" spans="1:11" hidden="1" x14ac:dyDescent="0.2"/>
    <row r="62" spans="1:11" hidden="1" x14ac:dyDescent="0.2"/>
    <row r="63" spans="1:11" hidden="1" x14ac:dyDescent="0.2"/>
    <row r="64" spans="1:1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sheetData>
  <sheetProtection formatCells="0" insertRows="0" deleteRows="0"/>
  <mergeCells count="9">
    <mergeCell ref="A9:F9"/>
    <mergeCell ref="B7:F7"/>
    <mergeCell ref="B6:F6"/>
    <mergeCell ref="A1:F1"/>
    <mergeCell ref="B2:F2"/>
    <mergeCell ref="B3:F3"/>
    <mergeCell ref="B4:F4"/>
    <mergeCell ref="B5:F5"/>
    <mergeCell ref="B8:F8"/>
  </mergeCells>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0"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167"/>
  <sheetViews>
    <sheetView topLeftCell="A101" zoomScaleNormal="100" workbookViewId="0">
      <selection activeCell="D101" sqref="D101:E101"/>
    </sheetView>
  </sheetViews>
  <sheetFormatPr defaultColWidth="0" defaultRowHeight="12.75" zeroHeight="1" x14ac:dyDescent="0.2"/>
  <cols>
    <col min="1" max="1" width="35.7109375" style="16" customWidth="1"/>
    <col min="2" max="2" width="13" style="16" customWidth="1"/>
    <col min="3" max="3" width="52.5703125" style="16" customWidth="1"/>
    <col min="4" max="4" width="31" style="16" customWidth="1"/>
    <col min="5" max="5" width="34.5703125" style="16" customWidth="1"/>
    <col min="6" max="8" width="9.140625" style="16" hidden="1" customWidth="1"/>
    <col min="9" max="13" width="0" style="16" hidden="1" customWidth="1"/>
    <col min="14" max="16384" width="9.140625" style="16" hidden="1"/>
  </cols>
  <sheetData>
    <row r="1" spans="1:5" ht="26.25" customHeight="1" x14ac:dyDescent="0.2">
      <c r="A1" s="206" t="s">
        <v>6</v>
      </c>
      <c r="B1" s="206"/>
      <c r="C1" s="206"/>
      <c r="D1" s="206"/>
      <c r="E1" s="206"/>
    </row>
    <row r="2" spans="1:5" ht="21" customHeight="1" x14ac:dyDescent="0.2">
      <c r="A2" s="3" t="s">
        <v>2</v>
      </c>
      <c r="B2" s="209" t="str">
        <f>'Summary and sign-off'!B2:F2</f>
        <v>Hauoa Tairāwhiti</v>
      </c>
      <c r="C2" s="209"/>
      <c r="D2" s="209"/>
      <c r="E2" s="209"/>
    </row>
    <row r="3" spans="1:5" ht="21" customHeight="1" x14ac:dyDescent="0.2">
      <c r="A3" s="3" t="s">
        <v>3</v>
      </c>
      <c r="B3" s="209" t="str">
        <f>'Summary and sign-off'!B3:F3</f>
        <v>Jim Green</v>
      </c>
      <c r="C3" s="209"/>
      <c r="D3" s="209"/>
      <c r="E3" s="209"/>
    </row>
    <row r="4" spans="1:5" ht="21" customHeight="1" x14ac:dyDescent="0.2">
      <c r="A4" s="3" t="s">
        <v>77</v>
      </c>
      <c r="B4" s="209">
        <f>'Summary and sign-off'!B4:F4</f>
        <v>43282</v>
      </c>
      <c r="C4" s="209"/>
      <c r="D4" s="209"/>
      <c r="E4" s="209"/>
    </row>
    <row r="5" spans="1:5" ht="21" customHeight="1" x14ac:dyDescent="0.2">
      <c r="A5" s="3" t="s">
        <v>78</v>
      </c>
      <c r="B5" s="209">
        <f>'Summary and sign-off'!B5:F5</f>
        <v>43646</v>
      </c>
      <c r="C5" s="209"/>
      <c r="D5" s="209"/>
      <c r="E5" s="209"/>
    </row>
    <row r="6" spans="1:5" ht="21" customHeight="1" x14ac:dyDescent="0.2">
      <c r="A6" s="3" t="s">
        <v>29</v>
      </c>
      <c r="B6" s="204"/>
      <c r="C6" s="204"/>
      <c r="D6" s="204"/>
      <c r="E6" s="204"/>
    </row>
    <row r="7" spans="1:5" ht="21" customHeight="1" x14ac:dyDescent="0.2">
      <c r="A7" s="3" t="s">
        <v>104</v>
      </c>
      <c r="B7" s="204"/>
      <c r="C7" s="204"/>
      <c r="D7" s="204"/>
      <c r="E7" s="204"/>
    </row>
    <row r="8" spans="1:5" ht="36" customHeight="1" x14ac:dyDescent="0.2">
      <c r="A8" s="212" t="s">
        <v>4</v>
      </c>
      <c r="B8" s="213"/>
      <c r="C8" s="213"/>
      <c r="D8" s="213"/>
      <c r="E8" s="213"/>
    </row>
    <row r="9" spans="1:5" ht="36" customHeight="1" x14ac:dyDescent="0.2">
      <c r="A9" s="214" t="s">
        <v>142</v>
      </c>
      <c r="B9" s="215"/>
      <c r="C9" s="215"/>
      <c r="D9" s="215"/>
      <c r="E9" s="215"/>
    </row>
    <row r="10" spans="1:5" ht="24.75" customHeight="1" x14ac:dyDescent="0.2">
      <c r="A10" s="211" t="s">
        <v>143</v>
      </c>
      <c r="B10" s="216"/>
      <c r="C10" s="211"/>
      <c r="D10" s="211"/>
      <c r="E10" s="211"/>
    </row>
    <row r="11" spans="1:5" ht="27" customHeight="1" x14ac:dyDescent="0.2">
      <c r="A11" s="36" t="s">
        <v>49</v>
      </c>
      <c r="B11" s="36" t="s">
        <v>144</v>
      </c>
      <c r="C11" s="36" t="s">
        <v>145</v>
      </c>
      <c r="D11" s="36" t="s">
        <v>102</v>
      </c>
      <c r="E11" s="36" t="s">
        <v>76</v>
      </c>
    </row>
    <row r="12" spans="1:5" s="85" customFormat="1" hidden="1" x14ac:dyDescent="0.2">
      <c r="A12" s="110"/>
      <c r="B12" s="107"/>
      <c r="C12" s="108"/>
      <c r="D12" s="108"/>
      <c r="E12" s="109"/>
    </row>
    <row r="13" spans="1:5" s="85" customFormat="1" x14ac:dyDescent="0.2">
      <c r="A13" s="110" t="s">
        <v>170</v>
      </c>
      <c r="B13" s="107">
        <v>0</v>
      </c>
      <c r="C13" s="108"/>
      <c r="D13" s="108"/>
      <c r="E13" s="109"/>
    </row>
    <row r="14" spans="1:5" s="85" customFormat="1" x14ac:dyDescent="0.2">
      <c r="A14" s="110"/>
      <c r="B14" s="107"/>
      <c r="C14" s="108"/>
      <c r="D14" s="108"/>
      <c r="E14" s="109"/>
    </row>
    <row r="15" spans="1:5" s="85" customFormat="1" x14ac:dyDescent="0.2">
      <c r="A15" s="106"/>
      <c r="B15" s="107"/>
      <c r="C15" s="108"/>
      <c r="D15" s="108"/>
      <c r="E15" s="109"/>
    </row>
    <row r="16" spans="1:5" s="85" customFormat="1" hidden="1" x14ac:dyDescent="0.2">
      <c r="A16" s="120"/>
      <c r="B16" s="121"/>
      <c r="C16" s="122"/>
      <c r="D16" s="122"/>
      <c r="E16" s="123"/>
    </row>
    <row r="17" spans="1:5" ht="19.5" customHeight="1" x14ac:dyDescent="0.2">
      <c r="A17" s="124" t="s">
        <v>154</v>
      </c>
      <c r="B17" s="125">
        <f>SUM(B12:B16)</f>
        <v>0</v>
      </c>
      <c r="C17" s="126" t="str">
        <f>IF(SUBTOTAL(3,B12:B16)=SUBTOTAL(103,B12:B16),'Summary and sign-off'!$A$47,'Summary and sign-off'!$A$48)</f>
        <v>Check - there are no hidden rows with data</v>
      </c>
      <c r="D17" s="210" t="str">
        <f>IF('Summary and sign-off'!F54='Summary and sign-off'!F53,'Summary and sign-off'!A50,'Summary and sign-off'!A49)</f>
        <v>Not all lines have an entry for "Cost in NZ$" and "Type of expense"</v>
      </c>
      <c r="E17" s="210"/>
    </row>
    <row r="18" spans="1:5" ht="10.5" customHeight="1" x14ac:dyDescent="0.2">
      <c r="A18" s="28"/>
      <c r="B18" s="23"/>
      <c r="C18" s="28"/>
      <c r="D18" s="28"/>
      <c r="E18" s="28"/>
    </row>
    <row r="19" spans="1:5" ht="24.75" customHeight="1" x14ac:dyDescent="0.2">
      <c r="A19" s="211" t="s">
        <v>92</v>
      </c>
      <c r="B19" s="211"/>
      <c r="C19" s="211"/>
      <c r="D19" s="211"/>
      <c r="E19" s="211"/>
    </row>
    <row r="20" spans="1:5" ht="44.25" customHeight="1" x14ac:dyDescent="0.2">
      <c r="A20" s="36" t="s">
        <v>49</v>
      </c>
      <c r="B20" s="36" t="s">
        <v>31</v>
      </c>
      <c r="C20" s="36" t="s">
        <v>146</v>
      </c>
      <c r="D20" s="36" t="s">
        <v>102</v>
      </c>
      <c r="E20" s="36" t="s">
        <v>76</v>
      </c>
    </row>
    <row r="21" spans="1:5" s="85" customFormat="1" ht="11.25" customHeight="1" x14ac:dyDescent="0.2">
      <c r="A21" s="152"/>
      <c r="B21" s="121"/>
      <c r="C21" s="122"/>
      <c r="D21" s="122"/>
      <c r="E21" s="123"/>
    </row>
    <row r="22" spans="1:5" s="85" customFormat="1" x14ac:dyDescent="0.2">
      <c r="A22" s="171">
        <v>43293</v>
      </c>
      <c r="B22" s="167">
        <v>533.89</v>
      </c>
      <c r="C22" s="170" t="s">
        <v>177</v>
      </c>
      <c r="D22" s="168" t="s">
        <v>192</v>
      </c>
      <c r="E22" s="108" t="s">
        <v>191</v>
      </c>
    </row>
    <row r="23" spans="1:5" s="85" customFormat="1" x14ac:dyDescent="0.2">
      <c r="A23" s="171">
        <v>43293</v>
      </c>
      <c r="B23" s="167">
        <v>76.2</v>
      </c>
      <c r="C23" s="168" t="s">
        <v>177</v>
      </c>
      <c r="D23" s="168" t="s">
        <v>185</v>
      </c>
      <c r="E23" s="108" t="s">
        <v>213</v>
      </c>
    </row>
    <row r="24" spans="1:5" s="85" customFormat="1" x14ac:dyDescent="0.2">
      <c r="A24" s="171">
        <v>43293</v>
      </c>
      <c r="B24" s="167">
        <v>8</v>
      </c>
      <c r="C24" s="168" t="s">
        <v>177</v>
      </c>
      <c r="D24" s="168" t="s">
        <v>216</v>
      </c>
      <c r="E24" s="108" t="s">
        <v>214</v>
      </c>
    </row>
    <row r="25" spans="1:5" s="85" customFormat="1" x14ac:dyDescent="0.2">
      <c r="A25" s="171">
        <v>43300</v>
      </c>
      <c r="B25" s="167">
        <v>533.89</v>
      </c>
      <c r="C25" s="168" t="s">
        <v>177</v>
      </c>
      <c r="D25" s="168" t="s">
        <v>192</v>
      </c>
      <c r="E25" s="108" t="s">
        <v>191</v>
      </c>
    </row>
    <row r="26" spans="1:5" s="85" customFormat="1" x14ac:dyDescent="0.2">
      <c r="A26" s="171">
        <v>43300</v>
      </c>
      <c r="B26" s="167">
        <v>71.8</v>
      </c>
      <c r="C26" s="168" t="s">
        <v>177</v>
      </c>
      <c r="D26" s="168" t="s">
        <v>185</v>
      </c>
      <c r="E26" s="108" t="s">
        <v>213</v>
      </c>
    </row>
    <row r="27" spans="1:5" s="85" customFormat="1" x14ac:dyDescent="0.2">
      <c r="A27" s="171">
        <v>43300</v>
      </c>
      <c r="B27" s="167">
        <v>10</v>
      </c>
      <c r="C27" s="168" t="s">
        <v>177</v>
      </c>
      <c r="D27" s="168" t="s">
        <v>216</v>
      </c>
      <c r="E27" s="108" t="s">
        <v>214</v>
      </c>
    </row>
    <row r="28" spans="1:5" s="85" customFormat="1" x14ac:dyDescent="0.2">
      <c r="A28" s="171">
        <v>43300</v>
      </c>
      <c r="B28" s="167">
        <v>20</v>
      </c>
      <c r="C28" s="168" t="s">
        <v>177</v>
      </c>
      <c r="D28" s="168" t="s">
        <v>186</v>
      </c>
      <c r="E28" s="108" t="s">
        <v>195</v>
      </c>
    </row>
    <row r="29" spans="1:5" s="85" customFormat="1" x14ac:dyDescent="0.2">
      <c r="A29" s="171">
        <v>43311</v>
      </c>
      <c r="B29" s="169">
        <v>441.75</v>
      </c>
      <c r="C29" s="168" t="s">
        <v>178</v>
      </c>
      <c r="D29" s="168" t="s">
        <v>192</v>
      </c>
      <c r="E29" s="108" t="s">
        <v>191</v>
      </c>
    </row>
    <row r="30" spans="1:5" s="85" customFormat="1" x14ac:dyDescent="0.2">
      <c r="A30" s="171">
        <v>43311</v>
      </c>
      <c r="B30" s="169">
        <v>70.400000000000006</v>
      </c>
      <c r="C30" s="168" t="s">
        <v>178</v>
      </c>
      <c r="D30" s="170" t="s">
        <v>185</v>
      </c>
      <c r="E30" s="108" t="s">
        <v>213</v>
      </c>
    </row>
    <row r="31" spans="1:5" s="85" customFormat="1" x14ac:dyDescent="0.2">
      <c r="A31" s="171">
        <v>43311</v>
      </c>
      <c r="B31" s="169">
        <v>10</v>
      </c>
      <c r="C31" s="170" t="s">
        <v>178</v>
      </c>
      <c r="D31" s="168" t="s">
        <v>216</v>
      </c>
      <c r="E31" s="108" t="s">
        <v>215</v>
      </c>
    </row>
    <row r="32" spans="1:5" s="85" customFormat="1" x14ac:dyDescent="0.2">
      <c r="A32" s="171">
        <v>43311</v>
      </c>
      <c r="B32" s="169">
        <v>12.4</v>
      </c>
      <c r="C32" s="170" t="s">
        <v>178</v>
      </c>
      <c r="D32" s="168" t="s">
        <v>186</v>
      </c>
      <c r="E32" s="108" t="s">
        <v>195</v>
      </c>
    </row>
    <row r="33" spans="1:5" s="85" customFormat="1" x14ac:dyDescent="0.2">
      <c r="A33" s="171">
        <v>43311</v>
      </c>
      <c r="B33" s="169">
        <v>31</v>
      </c>
      <c r="C33" s="170" t="s">
        <v>178</v>
      </c>
      <c r="D33" s="168" t="s">
        <v>186</v>
      </c>
      <c r="E33" s="108" t="s">
        <v>195</v>
      </c>
    </row>
    <row r="34" spans="1:5" s="85" customFormat="1" x14ac:dyDescent="0.2">
      <c r="A34" s="174" t="s">
        <v>258</v>
      </c>
      <c r="B34" s="167">
        <v>869.7</v>
      </c>
      <c r="C34" s="170" t="s">
        <v>209</v>
      </c>
      <c r="D34" s="168" t="s">
        <v>212</v>
      </c>
      <c r="E34" s="108" t="s">
        <v>193</v>
      </c>
    </row>
    <row r="35" spans="1:5" s="85" customFormat="1" x14ac:dyDescent="0.2">
      <c r="A35" s="171">
        <v>43314</v>
      </c>
      <c r="B35" s="167">
        <v>20</v>
      </c>
      <c r="C35" s="170" t="s">
        <v>179</v>
      </c>
      <c r="D35" s="168" t="s">
        <v>216</v>
      </c>
      <c r="E35" s="108" t="s">
        <v>214</v>
      </c>
    </row>
    <row r="36" spans="1:5" s="202" customFormat="1" x14ac:dyDescent="0.2">
      <c r="A36" s="171">
        <v>43315</v>
      </c>
      <c r="B36" s="167">
        <v>62.8</v>
      </c>
      <c r="C36" s="170" t="s">
        <v>180</v>
      </c>
      <c r="D36" s="168" t="s">
        <v>255</v>
      </c>
      <c r="E36" s="108" t="s">
        <v>187</v>
      </c>
    </row>
    <row r="37" spans="1:5" s="85" customFormat="1" x14ac:dyDescent="0.2">
      <c r="A37" s="172" t="s">
        <v>171</v>
      </c>
      <c r="B37" s="167">
        <v>307.8</v>
      </c>
      <c r="C37" s="170" t="s">
        <v>177</v>
      </c>
      <c r="D37" s="168" t="s">
        <v>194</v>
      </c>
      <c r="E37" s="108" t="s">
        <v>191</v>
      </c>
    </row>
    <row r="38" spans="1:5" s="85" customFormat="1" x14ac:dyDescent="0.2">
      <c r="A38" s="173">
        <v>43319</v>
      </c>
      <c r="B38" s="167">
        <v>44.4</v>
      </c>
      <c r="C38" s="168" t="s">
        <v>177</v>
      </c>
      <c r="D38" s="168" t="s">
        <v>185</v>
      </c>
      <c r="E38" s="108" t="s">
        <v>213</v>
      </c>
    </row>
    <row r="39" spans="1:5" s="85" customFormat="1" x14ac:dyDescent="0.2">
      <c r="A39" s="171">
        <v>43319</v>
      </c>
      <c r="B39" s="180">
        <v>30</v>
      </c>
      <c r="C39" s="181" t="s">
        <v>177</v>
      </c>
      <c r="D39" s="182" t="s">
        <v>216</v>
      </c>
      <c r="E39" s="182" t="s">
        <v>214</v>
      </c>
    </row>
    <row r="40" spans="1:5" s="85" customFormat="1" x14ac:dyDescent="0.2">
      <c r="A40" s="171">
        <v>43320</v>
      </c>
      <c r="B40" s="180">
        <v>203.15</v>
      </c>
      <c r="C40" s="181" t="s">
        <v>181</v>
      </c>
      <c r="D40" s="182" t="s">
        <v>188</v>
      </c>
      <c r="E40" s="182" t="s">
        <v>195</v>
      </c>
    </row>
    <row r="41" spans="1:5" s="85" customFormat="1" x14ac:dyDescent="0.2">
      <c r="A41" s="174">
        <v>43321</v>
      </c>
      <c r="B41" s="189" t="s">
        <v>176</v>
      </c>
      <c r="C41" s="181" t="s">
        <v>260</v>
      </c>
      <c r="D41" s="181" t="s">
        <v>176</v>
      </c>
      <c r="E41" s="182"/>
    </row>
    <row r="42" spans="1:5" s="85" customFormat="1" x14ac:dyDescent="0.2">
      <c r="A42" s="174" t="s">
        <v>172</v>
      </c>
      <c r="B42" s="180">
        <v>205.92</v>
      </c>
      <c r="C42" s="181" t="s">
        <v>260</v>
      </c>
      <c r="D42" s="181" t="s">
        <v>192</v>
      </c>
      <c r="E42" s="182" t="s">
        <v>191</v>
      </c>
    </row>
    <row r="43" spans="1:5" s="85" customFormat="1" x14ac:dyDescent="0.2">
      <c r="A43" s="175" t="s">
        <v>172</v>
      </c>
      <c r="B43" s="180">
        <v>163.35</v>
      </c>
      <c r="C43" s="181" t="s">
        <v>260</v>
      </c>
      <c r="D43" s="181" t="s">
        <v>188</v>
      </c>
      <c r="E43" s="182" t="s">
        <v>195</v>
      </c>
    </row>
    <row r="44" spans="1:5" s="85" customFormat="1" x14ac:dyDescent="0.2">
      <c r="A44" s="175">
        <v>43355</v>
      </c>
      <c r="B44" s="183">
        <v>42.9</v>
      </c>
      <c r="C44" s="181" t="s">
        <v>260</v>
      </c>
      <c r="D44" s="181" t="s">
        <v>185</v>
      </c>
      <c r="E44" s="182" t="s">
        <v>213</v>
      </c>
    </row>
    <row r="45" spans="1:5" s="85" customFormat="1" x14ac:dyDescent="0.2">
      <c r="A45" s="171">
        <v>43356</v>
      </c>
      <c r="B45" s="183">
        <v>20</v>
      </c>
      <c r="C45" s="181" t="s">
        <v>260</v>
      </c>
      <c r="D45" s="181" t="s">
        <v>216</v>
      </c>
      <c r="E45" s="182" t="s">
        <v>214</v>
      </c>
    </row>
    <row r="46" spans="1:5" s="85" customFormat="1" x14ac:dyDescent="0.2">
      <c r="A46" s="171">
        <v>43367</v>
      </c>
      <c r="B46" s="183">
        <v>185.14</v>
      </c>
      <c r="C46" s="181" t="s">
        <v>182</v>
      </c>
      <c r="D46" s="181" t="s">
        <v>194</v>
      </c>
      <c r="E46" s="182" t="s">
        <v>191</v>
      </c>
    </row>
    <row r="47" spans="1:5" s="201" customFormat="1" x14ac:dyDescent="0.2">
      <c r="A47" s="182">
        <v>43369</v>
      </c>
      <c r="B47" s="182">
        <v>279.27999999999997</v>
      </c>
      <c r="C47" s="182" t="s">
        <v>183</v>
      </c>
      <c r="D47" s="182" t="s">
        <v>194</v>
      </c>
      <c r="E47" s="182" t="s">
        <v>270</v>
      </c>
    </row>
    <row r="48" spans="1:5" s="85" customFormat="1" ht="13.5" customHeight="1" x14ac:dyDescent="0.2">
      <c r="A48" s="184">
        <v>43373</v>
      </c>
      <c r="B48" s="185">
        <v>104.76</v>
      </c>
      <c r="C48" s="182" t="s">
        <v>223</v>
      </c>
      <c r="D48" s="186" t="s">
        <v>265</v>
      </c>
      <c r="E48" s="187" t="s">
        <v>208</v>
      </c>
    </row>
    <row r="49" spans="1:5" s="201" customFormat="1" x14ac:dyDescent="0.2">
      <c r="A49" s="171">
        <v>43377</v>
      </c>
      <c r="B49" s="183">
        <v>421.8</v>
      </c>
      <c r="C49" s="182" t="s">
        <v>237</v>
      </c>
      <c r="D49" s="181" t="s">
        <v>194</v>
      </c>
      <c r="E49" s="182" t="s">
        <v>191</v>
      </c>
    </row>
    <row r="50" spans="1:5" s="201" customFormat="1" x14ac:dyDescent="0.2">
      <c r="A50" s="171">
        <v>43378</v>
      </c>
      <c r="B50" s="180">
        <v>835.04</v>
      </c>
      <c r="C50" s="182" t="s">
        <v>261</v>
      </c>
      <c r="D50" s="182" t="s">
        <v>192</v>
      </c>
      <c r="E50" s="182" t="s">
        <v>198</v>
      </c>
    </row>
    <row r="51" spans="1:5" s="201" customFormat="1" x14ac:dyDescent="0.2">
      <c r="A51" s="171">
        <v>43384</v>
      </c>
      <c r="B51" s="180">
        <v>359.82</v>
      </c>
      <c r="C51" s="182" t="s">
        <v>260</v>
      </c>
      <c r="D51" s="181" t="s">
        <v>192</v>
      </c>
      <c r="E51" s="182" t="s">
        <v>191</v>
      </c>
    </row>
    <row r="52" spans="1:5" s="85" customFormat="1" ht="12.75" customHeight="1" x14ac:dyDescent="0.2">
      <c r="A52" s="184">
        <v>43404</v>
      </c>
      <c r="B52" s="185">
        <v>80.680000000000007</v>
      </c>
      <c r="C52" s="182" t="s">
        <v>223</v>
      </c>
      <c r="D52" s="186" t="s">
        <v>207</v>
      </c>
      <c r="E52" s="187" t="s">
        <v>208</v>
      </c>
    </row>
    <row r="53" spans="1:5" s="85" customFormat="1" x14ac:dyDescent="0.2">
      <c r="A53" s="174">
        <v>43405</v>
      </c>
      <c r="B53" s="180">
        <v>539.99</v>
      </c>
      <c r="C53" s="182" t="s">
        <v>261</v>
      </c>
      <c r="D53" s="181" t="s">
        <v>197</v>
      </c>
      <c r="E53" s="182" t="s">
        <v>196</v>
      </c>
    </row>
    <row r="54" spans="1:5" s="85" customFormat="1" x14ac:dyDescent="0.2">
      <c r="A54" s="171">
        <v>43405</v>
      </c>
      <c r="B54" s="180">
        <v>146.30000000000001</v>
      </c>
      <c r="C54" s="182" t="s">
        <v>261</v>
      </c>
      <c r="D54" s="181" t="s">
        <v>188</v>
      </c>
      <c r="E54" s="182" t="s">
        <v>187</v>
      </c>
    </row>
    <row r="55" spans="1:5" s="85" customFormat="1" x14ac:dyDescent="0.2">
      <c r="A55" s="171">
        <v>43405</v>
      </c>
      <c r="B55" s="180">
        <v>48.75</v>
      </c>
      <c r="C55" s="182" t="s">
        <v>261</v>
      </c>
      <c r="D55" s="181" t="s">
        <v>256</v>
      </c>
      <c r="E55" s="182" t="s">
        <v>187</v>
      </c>
    </row>
    <row r="56" spans="1:5" s="85" customFormat="1" x14ac:dyDescent="0.2">
      <c r="A56" s="179" t="s">
        <v>173</v>
      </c>
      <c r="B56" s="183">
        <v>400</v>
      </c>
      <c r="C56" s="182" t="s">
        <v>260</v>
      </c>
      <c r="D56" s="182" t="s">
        <v>192</v>
      </c>
      <c r="E56" s="182" t="s">
        <v>191</v>
      </c>
    </row>
    <row r="57" spans="1:5" s="85" customFormat="1" x14ac:dyDescent="0.2">
      <c r="A57" s="171">
        <v>43411</v>
      </c>
      <c r="B57" s="180">
        <v>359</v>
      </c>
      <c r="C57" s="182" t="s">
        <v>260</v>
      </c>
      <c r="D57" s="181" t="s">
        <v>259</v>
      </c>
      <c r="E57" s="182" t="s">
        <v>195</v>
      </c>
    </row>
    <row r="58" spans="1:5" s="85" customFormat="1" x14ac:dyDescent="0.2">
      <c r="A58" s="171">
        <v>43426</v>
      </c>
      <c r="B58" s="180">
        <v>400.9</v>
      </c>
      <c r="C58" s="181" t="s">
        <v>262</v>
      </c>
      <c r="D58" s="181" t="s">
        <v>192</v>
      </c>
      <c r="E58" s="182" t="s">
        <v>191</v>
      </c>
    </row>
    <row r="59" spans="1:5" s="85" customFormat="1" ht="14.25" customHeight="1" x14ac:dyDescent="0.2">
      <c r="A59" s="184">
        <v>43434</v>
      </c>
      <c r="B59" s="185">
        <v>196.24</v>
      </c>
      <c r="C59" s="182" t="s">
        <v>223</v>
      </c>
      <c r="D59" s="186" t="s">
        <v>265</v>
      </c>
      <c r="E59" s="187" t="s">
        <v>208</v>
      </c>
    </row>
    <row r="60" spans="1:5" s="85" customFormat="1" x14ac:dyDescent="0.2">
      <c r="A60" s="171">
        <v>43439</v>
      </c>
      <c r="B60" s="180">
        <v>523.28</v>
      </c>
      <c r="C60" s="181" t="s">
        <v>184</v>
      </c>
      <c r="D60" s="181" t="s">
        <v>192</v>
      </c>
      <c r="E60" s="182" t="s">
        <v>198</v>
      </c>
    </row>
    <row r="61" spans="1:5" s="85" customFormat="1" x14ac:dyDescent="0.2">
      <c r="A61" s="174" t="s">
        <v>174</v>
      </c>
      <c r="B61" s="180">
        <v>360</v>
      </c>
      <c r="C61" s="181" t="s">
        <v>184</v>
      </c>
      <c r="D61" s="181" t="s">
        <v>190</v>
      </c>
      <c r="E61" s="182" t="s">
        <v>199</v>
      </c>
    </row>
    <row r="62" spans="1:5" s="85" customFormat="1" x14ac:dyDescent="0.2">
      <c r="A62" s="174">
        <v>43439</v>
      </c>
      <c r="B62" s="180">
        <v>63</v>
      </c>
      <c r="C62" s="181" t="s">
        <v>184</v>
      </c>
      <c r="D62" s="181" t="s">
        <v>251</v>
      </c>
      <c r="E62" s="182" t="s">
        <v>199</v>
      </c>
    </row>
    <row r="63" spans="1:5" s="85" customFormat="1" x14ac:dyDescent="0.2">
      <c r="A63" s="174" t="s">
        <v>175</v>
      </c>
      <c r="B63" s="180">
        <v>226.05</v>
      </c>
      <c r="C63" s="181" t="s">
        <v>260</v>
      </c>
      <c r="D63" s="181" t="s">
        <v>192</v>
      </c>
      <c r="E63" s="182" t="s">
        <v>191</v>
      </c>
    </row>
    <row r="64" spans="1:5" s="85" customFormat="1" x14ac:dyDescent="0.2">
      <c r="A64" s="176">
        <v>43446</v>
      </c>
      <c r="B64" s="183">
        <v>259</v>
      </c>
      <c r="C64" s="181" t="s">
        <v>260</v>
      </c>
      <c r="D64" s="182" t="s">
        <v>189</v>
      </c>
      <c r="E64" s="182" t="s">
        <v>195</v>
      </c>
    </row>
    <row r="65" spans="1:5" s="85" customFormat="1" ht="12.75" customHeight="1" x14ac:dyDescent="0.2">
      <c r="A65" s="176">
        <v>43465</v>
      </c>
      <c r="B65" s="183">
        <v>157.03</v>
      </c>
      <c r="C65" s="182" t="s">
        <v>223</v>
      </c>
      <c r="D65" s="186" t="s">
        <v>265</v>
      </c>
      <c r="E65" s="182" t="s">
        <v>208</v>
      </c>
    </row>
    <row r="66" spans="1:5" s="85" customFormat="1" x14ac:dyDescent="0.2">
      <c r="A66" s="179" t="s">
        <v>229</v>
      </c>
      <c r="B66" s="183">
        <v>586.22</v>
      </c>
      <c r="C66" s="182" t="s">
        <v>224</v>
      </c>
      <c r="D66" s="182" t="s">
        <v>194</v>
      </c>
      <c r="E66" s="188" t="s">
        <v>225</v>
      </c>
    </row>
    <row r="67" spans="1:5" s="85" customFormat="1" x14ac:dyDescent="0.2">
      <c r="A67" s="179" t="s">
        <v>230</v>
      </c>
      <c r="B67" s="183">
        <v>169.15</v>
      </c>
      <c r="C67" s="182" t="s">
        <v>224</v>
      </c>
      <c r="D67" s="182" t="s">
        <v>227</v>
      </c>
      <c r="E67" s="188" t="s">
        <v>226</v>
      </c>
    </row>
    <row r="68" spans="1:5" s="196" customFormat="1" x14ac:dyDescent="0.2">
      <c r="A68" s="179">
        <v>43496</v>
      </c>
      <c r="B68" s="183">
        <v>65.25</v>
      </c>
      <c r="C68" s="182" t="s">
        <v>224</v>
      </c>
      <c r="D68" s="182" t="s">
        <v>255</v>
      </c>
      <c r="E68" s="188" t="s">
        <v>226</v>
      </c>
    </row>
    <row r="69" spans="1:5" s="85" customFormat="1" x14ac:dyDescent="0.2">
      <c r="A69" s="179" t="s">
        <v>231</v>
      </c>
      <c r="B69" s="183">
        <v>565.23</v>
      </c>
      <c r="C69" s="182" t="s">
        <v>228</v>
      </c>
      <c r="D69" s="182" t="s">
        <v>194</v>
      </c>
      <c r="E69" s="188" t="s">
        <v>191</v>
      </c>
    </row>
    <row r="70" spans="1:5" s="85" customFormat="1" x14ac:dyDescent="0.2">
      <c r="A70" s="179">
        <v>43509</v>
      </c>
      <c r="B70" s="183">
        <v>266.89999999999998</v>
      </c>
      <c r="C70" s="182" t="s">
        <v>228</v>
      </c>
      <c r="D70" s="182" t="s">
        <v>227</v>
      </c>
      <c r="E70" s="188" t="s">
        <v>195</v>
      </c>
    </row>
    <row r="71" spans="1:5" s="197" customFormat="1" x14ac:dyDescent="0.2">
      <c r="A71" s="179" t="s">
        <v>234</v>
      </c>
      <c r="B71" s="183">
        <v>472.47</v>
      </c>
      <c r="C71" s="182" t="s">
        <v>261</v>
      </c>
      <c r="D71" s="182" t="s">
        <v>194</v>
      </c>
      <c r="E71" s="188" t="s">
        <v>233</v>
      </c>
    </row>
    <row r="72" spans="1:5" s="195" customFormat="1" x14ac:dyDescent="0.2">
      <c r="A72" s="176">
        <v>43524</v>
      </c>
      <c r="B72" s="183">
        <v>50</v>
      </c>
      <c r="C72" s="182" t="s">
        <v>261</v>
      </c>
      <c r="D72" s="182" t="s">
        <v>255</v>
      </c>
      <c r="E72" s="188" t="s">
        <v>187</v>
      </c>
    </row>
    <row r="73" spans="1:5" s="85" customFormat="1" ht="14.25" customHeight="1" x14ac:dyDescent="0.2">
      <c r="A73" s="176">
        <v>43524</v>
      </c>
      <c r="B73" s="183">
        <v>181.97</v>
      </c>
      <c r="C73" s="182" t="s">
        <v>223</v>
      </c>
      <c r="D73" s="186" t="s">
        <v>265</v>
      </c>
      <c r="E73" s="188" t="s">
        <v>208</v>
      </c>
    </row>
    <row r="74" spans="1:5" s="85" customFormat="1" x14ac:dyDescent="0.2">
      <c r="A74" s="179" t="s">
        <v>235</v>
      </c>
      <c r="B74" s="183">
        <v>542.71</v>
      </c>
      <c r="C74" s="182" t="s">
        <v>250</v>
      </c>
      <c r="D74" s="182" t="s">
        <v>232</v>
      </c>
      <c r="E74" s="188" t="s">
        <v>191</v>
      </c>
    </row>
    <row r="75" spans="1:5" s="85" customFormat="1" x14ac:dyDescent="0.2">
      <c r="A75" s="176">
        <v>43537</v>
      </c>
      <c r="B75" s="183">
        <v>422.1</v>
      </c>
      <c r="C75" s="182" t="s">
        <v>260</v>
      </c>
      <c r="D75" s="182" t="s">
        <v>227</v>
      </c>
      <c r="E75" s="188" t="s">
        <v>195</v>
      </c>
    </row>
    <row r="76" spans="1:5" s="85" customFormat="1" x14ac:dyDescent="0.2">
      <c r="A76" s="176">
        <v>43537</v>
      </c>
      <c r="B76" s="183">
        <v>38</v>
      </c>
      <c r="C76" s="182" t="s">
        <v>260</v>
      </c>
      <c r="D76" s="182" t="s">
        <v>186</v>
      </c>
      <c r="E76" s="188" t="s">
        <v>195</v>
      </c>
    </row>
    <row r="77" spans="1:5" s="85" customFormat="1" ht="12.75" customHeight="1" x14ac:dyDescent="0.2">
      <c r="A77" s="176">
        <v>43555</v>
      </c>
      <c r="B77" s="183">
        <v>35.86</v>
      </c>
      <c r="C77" s="182" t="s">
        <v>223</v>
      </c>
      <c r="D77" s="182" t="s">
        <v>248</v>
      </c>
      <c r="E77" s="188" t="s">
        <v>208</v>
      </c>
    </row>
    <row r="78" spans="1:5" s="85" customFormat="1" x14ac:dyDescent="0.2">
      <c r="A78" s="179" t="s">
        <v>239</v>
      </c>
      <c r="B78" s="183">
        <v>620.65</v>
      </c>
      <c r="C78" s="182" t="s">
        <v>237</v>
      </c>
      <c r="D78" s="182" t="s">
        <v>232</v>
      </c>
      <c r="E78" s="188" t="s">
        <v>236</v>
      </c>
    </row>
    <row r="79" spans="1:5" s="85" customFormat="1" x14ac:dyDescent="0.2">
      <c r="A79" s="176"/>
      <c r="B79" s="183">
        <v>134</v>
      </c>
      <c r="C79" s="182" t="s">
        <v>261</v>
      </c>
      <c r="D79" s="182" t="s">
        <v>227</v>
      </c>
      <c r="E79" s="188" t="s">
        <v>187</v>
      </c>
    </row>
    <row r="80" spans="1:5" s="85" customFormat="1" x14ac:dyDescent="0.2">
      <c r="A80" s="179" t="s">
        <v>240</v>
      </c>
      <c r="B80" s="183">
        <v>340.1</v>
      </c>
      <c r="C80" s="182" t="s">
        <v>268</v>
      </c>
      <c r="D80" s="182" t="s">
        <v>232</v>
      </c>
      <c r="E80" s="188" t="s">
        <v>191</v>
      </c>
    </row>
    <row r="81" spans="1:5" s="85" customFormat="1" x14ac:dyDescent="0.2">
      <c r="A81" s="176"/>
      <c r="B81" s="183">
        <v>239</v>
      </c>
      <c r="C81" s="182" t="s">
        <v>260</v>
      </c>
      <c r="D81" s="182" t="s">
        <v>227</v>
      </c>
      <c r="E81" s="188" t="s">
        <v>195</v>
      </c>
    </row>
    <row r="82" spans="1:5" s="85" customFormat="1" x14ac:dyDescent="0.2">
      <c r="A82" s="179" t="s">
        <v>252</v>
      </c>
      <c r="B82" s="183">
        <v>81.709999999999994</v>
      </c>
      <c r="C82" s="182" t="s">
        <v>254</v>
      </c>
      <c r="D82" s="182" t="s">
        <v>253</v>
      </c>
      <c r="E82" s="188" t="s">
        <v>195</v>
      </c>
    </row>
    <row r="83" spans="1:5" s="85" customFormat="1" ht="13.5" customHeight="1" x14ac:dyDescent="0.2">
      <c r="A83" s="176">
        <v>43565</v>
      </c>
      <c r="B83" s="183">
        <v>157.25</v>
      </c>
      <c r="C83" s="182" t="s">
        <v>223</v>
      </c>
      <c r="D83" s="182" t="s">
        <v>248</v>
      </c>
      <c r="E83" s="188" t="s">
        <v>208</v>
      </c>
    </row>
    <row r="84" spans="1:5" s="85" customFormat="1" x14ac:dyDescent="0.2">
      <c r="A84" s="179" t="s">
        <v>238</v>
      </c>
      <c r="B84" s="183">
        <v>710.59</v>
      </c>
      <c r="C84" s="182" t="s">
        <v>224</v>
      </c>
      <c r="D84" s="182" t="s">
        <v>232</v>
      </c>
      <c r="E84" s="188" t="s">
        <v>242</v>
      </c>
    </row>
    <row r="85" spans="1:5" s="85" customFormat="1" x14ac:dyDescent="0.2">
      <c r="A85" s="176"/>
      <c r="B85" s="183">
        <v>219</v>
      </c>
      <c r="C85" s="182" t="s">
        <v>224</v>
      </c>
      <c r="D85" s="182" t="s">
        <v>227</v>
      </c>
      <c r="E85" s="188" t="s">
        <v>241</v>
      </c>
    </row>
    <row r="86" spans="1:5" s="195" customFormat="1" x14ac:dyDescent="0.2">
      <c r="A86" s="176">
        <v>43587</v>
      </c>
      <c r="B86" s="183">
        <v>77.91</v>
      </c>
      <c r="C86" s="182" t="s">
        <v>224</v>
      </c>
      <c r="D86" s="182" t="s">
        <v>255</v>
      </c>
      <c r="E86" s="188" t="s">
        <v>241</v>
      </c>
    </row>
    <row r="87" spans="1:5" s="85" customFormat="1" x14ac:dyDescent="0.2">
      <c r="A87" s="179" t="s">
        <v>243</v>
      </c>
      <c r="B87" s="183">
        <v>311</v>
      </c>
      <c r="C87" s="182" t="s">
        <v>244</v>
      </c>
      <c r="D87" s="182" t="s">
        <v>232</v>
      </c>
      <c r="E87" s="188" t="s">
        <v>191</v>
      </c>
    </row>
    <row r="88" spans="1:5" s="85" customFormat="1" x14ac:dyDescent="0.2">
      <c r="A88" s="176"/>
      <c r="B88" s="183">
        <v>274</v>
      </c>
      <c r="C88" s="182" t="s">
        <v>244</v>
      </c>
      <c r="D88" s="182" t="s">
        <v>227</v>
      </c>
      <c r="E88" s="188" t="s">
        <v>195</v>
      </c>
    </row>
    <row r="89" spans="1:5" s="85" customFormat="1" x14ac:dyDescent="0.2">
      <c r="A89" s="179" t="s">
        <v>245</v>
      </c>
      <c r="B89" s="183">
        <v>397.09</v>
      </c>
      <c r="C89" s="182" t="s">
        <v>246</v>
      </c>
      <c r="D89" s="182" t="s">
        <v>232</v>
      </c>
      <c r="E89" s="188" t="s">
        <v>191</v>
      </c>
    </row>
    <row r="90" spans="1:5" s="85" customFormat="1" x14ac:dyDescent="0.2">
      <c r="A90" s="176"/>
      <c r="B90" s="183">
        <v>239</v>
      </c>
      <c r="C90" s="182" t="s">
        <v>263</v>
      </c>
      <c r="D90" s="182" t="s">
        <v>227</v>
      </c>
      <c r="E90" s="188" t="s">
        <v>195</v>
      </c>
    </row>
    <row r="91" spans="1:5" s="85" customFormat="1" ht="14.25" customHeight="1" x14ac:dyDescent="0.2">
      <c r="A91" s="176">
        <v>43615</v>
      </c>
      <c r="B91" s="183">
        <v>194.51</v>
      </c>
      <c r="C91" s="182" t="s">
        <v>223</v>
      </c>
      <c r="D91" s="182" t="s">
        <v>248</v>
      </c>
      <c r="E91" s="188" t="s">
        <v>208</v>
      </c>
    </row>
    <row r="92" spans="1:5" s="85" customFormat="1" x14ac:dyDescent="0.2">
      <c r="A92" s="179" t="s">
        <v>247</v>
      </c>
      <c r="B92" s="183">
        <v>682.09</v>
      </c>
      <c r="C92" s="182" t="s">
        <v>257</v>
      </c>
      <c r="D92" s="182" t="s">
        <v>232</v>
      </c>
      <c r="E92" s="188" t="s">
        <v>225</v>
      </c>
    </row>
    <row r="93" spans="1:5" s="85" customFormat="1" x14ac:dyDescent="0.2">
      <c r="A93" s="176"/>
      <c r="B93" s="183">
        <v>124</v>
      </c>
      <c r="C93" s="182" t="s">
        <v>257</v>
      </c>
      <c r="D93" s="182" t="s">
        <v>227</v>
      </c>
      <c r="E93" s="188" t="s">
        <v>226</v>
      </c>
    </row>
    <row r="94" spans="1:5" s="85" customFormat="1" x14ac:dyDescent="0.2">
      <c r="A94" s="176"/>
      <c r="B94" s="183">
        <v>65.06</v>
      </c>
      <c r="C94" s="182" t="s">
        <v>257</v>
      </c>
      <c r="D94" s="182" t="s">
        <v>255</v>
      </c>
      <c r="E94" s="188" t="s">
        <v>226</v>
      </c>
    </row>
    <row r="95" spans="1:5" s="85" customFormat="1" x14ac:dyDescent="0.2">
      <c r="A95" s="176">
        <v>43646</v>
      </c>
      <c r="B95" s="183">
        <v>43.95</v>
      </c>
      <c r="C95" s="194" t="s">
        <v>223</v>
      </c>
      <c r="D95" s="186" t="s">
        <v>265</v>
      </c>
      <c r="E95" s="188" t="s">
        <v>266</v>
      </c>
    </row>
    <row r="96" spans="1:5" s="85" customFormat="1" x14ac:dyDescent="0.2">
      <c r="A96" s="176"/>
      <c r="B96" s="183"/>
      <c r="C96" s="194"/>
      <c r="D96" s="182"/>
      <c r="E96" s="188"/>
    </row>
    <row r="97" spans="1:5" s="85" customFormat="1" x14ac:dyDescent="0.2">
      <c r="A97" s="176"/>
      <c r="B97" s="183"/>
      <c r="C97" s="194"/>
      <c r="D97" s="182"/>
      <c r="E97" s="188"/>
    </row>
    <row r="98" spans="1:5" s="85" customFormat="1" x14ac:dyDescent="0.2">
      <c r="A98" s="176"/>
      <c r="B98" s="183"/>
      <c r="C98" s="194"/>
      <c r="D98" s="182"/>
      <c r="E98" s="188"/>
    </row>
    <row r="99" spans="1:5" s="85" customFormat="1" ht="20.25" customHeight="1" x14ac:dyDescent="0.2">
      <c r="A99" s="176"/>
      <c r="B99" s="162"/>
      <c r="C99" s="110" t="s">
        <v>249</v>
      </c>
      <c r="D99" s="107"/>
      <c r="E99" s="112"/>
    </row>
    <row r="100" spans="1:5" s="85" customFormat="1" ht="12.75" customHeight="1" x14ac:dyDescent="0.2">
      <c r="A100" s="110"/>
      <c r="B100" s="107"/>
      <c r="C100" s="217"/>
      <c r="D100" s="218"/>
      <c r="E100" s="219"/>
    </row>
    <row r="101" spans="1:5" ht="19.5" customHeight="1" x14ac:dyDescent="0.2">
      <c r="A101" s="124" t="s">
        <v>155</v>
      </c>
      <c r="B101" s="125">
        <f>SUM(B21:B100)</f>
        <v>18042.179999999997</v>
      </c>
      <c r="C101" s="126" t="str">
        <f>IF(SUBTOTAL(3,B21:B100)=SUBTOTAL(103,B21:B100),'Summary and sign-off'!$A$47,'Summary and sign-off'!$A$48)</f>
        <v>Check - there are no hidden rows with data</v>
      </c>
      <c r="D101" s="210" t="str">
        <f>IF('Summary and sign-off'!F55='Summary and sign-off'!F53,'Summary and sign-off'!A50,'Summary and sign-off'!A49)</f>
        <v>Not all lines have an entry for "Cost in NZ$" and "Type of expense"</v>
      </c>
      <c r="E101" s="210"/>
    </row>
    <row r="102" spans="1:5" ht="10.5" customHeight="1" x14ac:dyDescent="0.2">
      <c r="A102" s="28"/>
      <c r="B102" s="23"/>
      <c r="C102" s="28"/>
      <c r="D102" s="28"/>
      <c r="E102" s="28"/>
    </row>
    <row r="103" spans="1:5" ht="24.75" customHeight="1" x14ac:dyDescent="0.2">
      <c r="A103" s="211" t="s">
        <v>44</v>
      </c>
      <c r="B103" s="211"/>
      <c r="C103" s="211"/>
      <c r="D103" s="211"/>
      <c r="E103" s="211"/>
    </row>
    <row r="104" spans="1:5" ht="27" customHeight="1" x14ac:dyDescent="0.2">
      <c r="A104" s="36" t="s">
        <v>49</v>
      </c>
      <c r="B104" s="36" t="s">
        <v>31</v>
      </c>
      <c r="C104" s="36" t="s">
        <v>147</v>
      </c>
      <c r="D104" s="36" t="s">
        <v>88</v>
      </c>
      <c r="E104" s="36" t="s">
        <v>76</v>
      </c>
    </row>
    <row r="105" spans="1:5" s="85" customFormat="1" hidden="1" x14ac:dyDescent="0.2">
      <c r="A105" s="110"/>
      <c r="B105" s="107"/>
      <c r="C105" s="108"/>
      <c r="D105" s="108"/>
      <c r="E105" s="109"/>
    </row>
    <row r="106" spans="1:5" s="85" customFormat="1" x14ac:dyDescent="0.2">
      <c r="A106" s="110" t="s">
        <v>210</v>
      </c>
      <c r="B106" s="107"/>
      <c r="C106" s="108"/>
      <c r="D106" s="108"/>
      <c r="E106" s="109"/>
    </row>
    <row r="107" spans="1:5" s="85" customFormat="1" x14ac:dyDescent="0.2">
      <c r="A107" s="110"/>
      <c r="B107" s="107"/>
      <c r="C107" s="108"/>
      <c r="D107" s="108"/>
      <c r="E107" s="109"/>
    </row>
    <row r="108" spans="1:5" s="85" customFormat="1" x14ac:dyDescent="0.2">
      <c r="A108" s="110"/>
      <c r="B108" s="107"/>
      <c r="C108" s="108"/>
      <c r="D108" s="108"/>
      <c r="E108" s="109"/>
    </row>
    <row r="109" spans="1:5" s="85" customFormat="1" x14ac:dyDescent="0.2">
      <c r="A109" s="110"/>
      <c r="B109" s="107"/>
      <c r="C109" s="108"/>
      <c r="D109" s="108"/>
      <c r="E109" s="109"/>
    </row>
    <row r="110" spans="1:5" s="85" customFormat="1" hidden="1" x14ac:dyDescent="0.2">
      <c r="A110" s="110"/>
      <c r="B110" s="107"/>
      <c r="C110" s="108"/>
      <c r="D110" s="108"/>
      <c r="E110" s="109"/>
    </row>
    <row r="111" spans="1:5" ht="19.5" customHeight="1" x14ac:dyDescent="0.2">
      <c r="A111" s="124" t="s">
        <v>152</v>
      </c>
      <c r="B111" s="125">
        <f>SUM(B105:B110)</f>
        <v>0</v>
      </c>
      <c r="C111" s="126" t="str">
        <f>IF(SUBTOTAL(3,B105:B110)=SUBTOTAL(103,B105:B110),'Summary and sign-off'!$A$47,'Summary and sign-off'!$A$48)</f>
        <v>Check - there are no hidden rows with data</v>
      </c>
      <c r="D111" s="210" t="str">
        <f>IF('Summary and sign-off'!F56='Summary and sign-off'!F53,'Summary and sign-off'!A50,'Summary and sign-off'!A49)</f>
        <v>Check - each entry provides sufficient information</v>
      </c>
      <c r="E111" s="210"/>
    </row>
    <row r="112" spans="1:5" ht="10.5" customHeight="1" x14ac:dyDescent="0.2">
      <c r="A112" s="28"/>
      <c r="B112" s="93"/>
      <c r="C112" s="23"/>
      <c r="D112" s="28"/>
      <c r="E112" s="28"/>
    </row>
    <row r="113" spans="1:5" ht="34.5" customHeight="1" x14ac:dyDescent="0.2">
      <c r="A113" s="48" t="s">
        <v>1</v>
      </c>
      <c r="B113" s="94">
        <f>B17+B101+B111</f>
        <v>18042.179999999997</v>
      </c>
      <c r="C113" s="49"/>
      <c r="D113" s="49"/>
      <c r="E113" s="49"/>
    </row>
    <row r="114" spans="1:5" x14ac:dyDescent="0.2">
      <c r="A114" s="28"/>
      <c r="B114" s="23"/>
      <c r="C114" s="28"/>
      <c r="D114" s="28"/>
      <c r="E114" s="28"/>
    </row>
    <row r="115" spans="1:5" x14ac:dyDescent="0.2">
      <c r="A115" s="50" t="s">
        <v>8</v>
      </c>
      <c r="B115" s="26"/>
      <c r="C115" s="27"/>
      <c r="D115" s="27"/>
      <c r="E115" s="27"/>
    </row>
    <row r="116" spans="1:5" ht="12.6" customHeight="1" x14ac:dyDescent="0.2">
      <c r="A116" s="24" t="s">
        <v>50</v>
      </c>
      <c r="B116" s="51"/>
      <c r="C116" s="51"/>
      <c r="D116" s="33"/>
      <c r="E116" s="33"/>
    </row>
    <row r="117" spans="1:5" ht="12.95" customHeight="1" x14ac:dyDescent="0.2">
      <c r="A117" s="32" t="s">
        <v>156</v>
      </c>
      <c r="B117" s="28"/>
      <c r="C117" s="33"/>
      <c r="D117" s="28"/>
      <c r="E117" s="33"/>
    </row>
    <row r="118" spans="1:5" x14ac:dyDescent="0.2">
      <c r="A118" s="32" t="s">
        <v>149</v>
      </c>
      <c r="B118" s="33"/>
      <c r="C118" s="33"/>
      <c r="D118" s="33"/>
      <c r="E118" s="52"/>
    </row>
    <row r="119" spans="1:5" x14ac:dyDescent="0.2">
      <c r="A119" s="24" t="s">
        <v>157</v>
      </c>
      <c r="B119" s="26"/>
      <c r="C119" s="27"/>
      <c r="D119" s="27"/>
      <c r="E119" s="27"/>
    </row>
    <row r="120" spans="1:5" ht="12.95" customHeight="1" x14ac:dyDescent="0.2">
      <c r="A120" s="32" t="s">
        <v>148</v>
      </c>
      <c r="B120" s="28"/>
      <c r="C120" s="33"/>
      <c r="D120" s="28"/>
      <c r="E120" s="33"/>
    </row>
    <row r="121" spans="1:5" x14ac:dyDescent="0.2">
      <c r="A121" s="32" t="s">
        <v>153</v>
      </c>
      <c r="B121" s="33"/>
      <c r="C121" s="33"/>
      <c r="D121" s="33"/>
      <c r="E121" s="52"/>
    </row>
    <row r="122" spans="1:5" x14ac:dyDescent="0.2">
      <c r="A122" s="37" t="s">
        <v>165</v>
      </c>
      <c r="B122" s="37"/>
      <c r="C122" s="37"/>
      <c r="D122" s="37"/>
      <c r="E122" s="52"/>
    </row>
    <row r="123" spans="1:5" x14ac:dyDescent="0.2">
      <c r="A123" s="40"/>
      <c r="B123" s="28"/>
      <c r="C123" s="28"/>
      <c r="D123" s="28"/>
      <c r="E123" s="46"/>
    </row>
    <row r="124" spans="1:5" hidden="1" x14ac:dyDescent="0.2">
      <c r="A124" s="40"/>
      <c r="B124" s="28"/>
      <c r="C124" s="28"/>
      <c r="D124" s="28"/>
      <c r="E124" s="46"/>
    </row>
    <row r="125" spans="1:5" hidden="1" x14ac:dyDescent="0.2"/>
    <row r="126" spans="1:5" hidden="1" x14ac:dyDescent="0.2"/>
    <row r="127" spans="1:5" hidden="1" x14ac:dyDescent="0.2"/>
    <row r="128" spans="1:5" hidden="1" x14ac:dyDescent="0.2"/>
    <row r="129" spans="1:5" ht="12.75" hidden="1" customHeight="1" x14ac:dyDescent="0.2"/>
    <row r="130" spans="1:5" hidden="1" x14ac:dyDescent="0.2"/>
    <row r="131" spans="1:5" hidden="1" x14ac:dyDescent="0.2"/>
    <row r="132" spans="1:5" hidden="1" x14ac:dyDescent="0.2">
      <c r="A132" s="53"/>
      <c r="B132" s="46"/>
      <c r="C132" s="46"/>
      <c r="D132" s="46"/>
      <c r="E132" s="46"/>
    </row>
    <row r="133" spans="1:5" hidden="1" x14ac:dyDescent="0.2">
      <c r="A133" s="53"/>
      <c r="B133" s="46"/>
      <c r="C133" s="46"/>
      <c r="D133" s="46"/>
      <c r="E133" s="46"/>
    </row>
    <row r="134" spans="1:5" hidden="1" x14ac:dyDescent="0.2">
      <c r="A134" s="53"/>
      <c r="B134" s="46"/>
      <c r="C134" s="46"/>
      <c r="D134" s="46"/>
      <c r="E134" s="46"/>
    </row>
    <row r="135" spans="1:5" hidden="1" x14ac:dyDescent="0.2">
      <c r="A135" s="53"/>
      <c r="B135" s="46"/>
      <c r="C135" s="46"/>
      <c r="D135" s="46"/>
      <c r="E135" s="46"/>
    </row>
    <row r="136" spans="1:5" hidden="1" x14ac:dyDescent="0.2">
      <c r="A136" s="53"/>
      <c r="B136" s="46"/>
      <c r="C136" s="46"/>
      <c r="D136" s="46"/>
      <c r="E136" s="46"/>
    </row>
    <row r="137" spans="1:5" hidden="1" x14ac:dyDescent="0.2"/>
    <row r="138" spans="1:5" hidden="1" x14ac:dyDescent="0.2"/>
    <row r="139" spans="1:5" hidden="1" x14ac:dyDescent="0.2"/>
    <row r="140" spans="1:5" hidden="1" x14ac:dyDescent="0.2"/>
    <row r="141" spans="1:5" hidden="1" x14ac:dyDescent="0.2"/>
    <row r="142" spans="1:5" hidden="1" x14ac:dyDescent="0.2"/>
    <row r="143" spans="1:5" hidden="1" x14ac:dyDescent="0.2"/>
    <row r="144" spans="1:5"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sheetData>
  <sheetProtection formatCells="0" formatRows="0" insertColumns="0" insertRows="0" deleteRows="0"/>
  <mergeCells count="16">
    <mergeCell ref="B7:E7"/>
    <mergeCell ref="B5:E5"/>
    <mergeCell ref="D111:E111"/>
    <mergeCell ref="A1:E1"/>
    <mergeCell ref="A19:E19"/>
    <mergeCell ref="A103:E103"/>
    <mergeCell ref="B2:E2"/>
    <mergeCell ref="B3:E3"/>
    <mergeCell ref="B4:E4"/>
    <mergeCell ref="A8:E8"/>
    <mergeCell ref="A9:E9"/>
    <mergeCell ref="B6:E6"/>
    <mergeCell ref="D17:E17"/>
    <mergeCell ref="D101:E101"/>
    <mergeCell ref="A10:E10"/>
    <mergeCell ref="C100:E100"/>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A16 A53:A58 C99:C100 A49:A51 A105:A110 A21:A47 A60:A100">
      <formula1>$B$4</formula1>
      <formula2>$B$5</formula2>
    </dataValidation>
    <dataValidation allowBlank="1" showInputMessage="1" showErrorMessage="1" prompt="Insert additional rows as needed:_x000a_- 'right click' on a row number (left of screen)_x000a_- select 'Insert' (this will insert a row above it)" sqref="A104 A20 A11"/>
  </dataValidations>
  <pageMargins left="0.70866141732283472" right="0.70866141732283472" top="0.74803149606299213" bottom="0.74803149606299213" header="0.31496062992125984" footer="0.31496062992125984"/>
  <pageSetup paperSize="9" scale="70"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B12:B16 B53:B58 D99 B49:B51 B105:B110 B21:B47 B60:B100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2"/>
  <sheetViews>
    <sheetView zoomScaleNormal="100" workbookViewId="0">
      <selection activeCell="C50" sqref="C50"/>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206" t="s">
        <v>6</v>
      </c>
      <c r="B1" s="206"/>
      <c r="C1" s="206"/>
      <c r="D1" s="206"/>
      <c r="E1" s="206"/>
      <c r="F1" s="38"/>
    </row>
    <row r="2" spans="1:6" ht="21" customHeight="1" x14ac:dyDescent="0.2">
      <c r="A2" s="3" t="s">
        <v>2</v>
      </c>
      <c r="B2" s="209" t="str">
        <f>'Summary and sign-off'!B2:F2</f>
        <v>Hauoa Tairāwhiti</v>
      </c>
      <c r="C2" s="209"/>
      <c r="D2" s="209"/>
      <c r="E2" s="209"/>
      <c r="F2" s="38"/>
    </row>
    <row r="3" spans="1:6" ht="21" customHeight="1" x14ac:dyDescent="0.2">
      <c r="A3" s="3" t="s">
        <v>3</v>
      </c>
      <c r="B3" s="209" t="str">
        <f>'Summary and sign-off'!B3:F3</f>
        <v>Jim Green</v>
      </c>
      <c r="C3" s="209"/>
      <c r="D3" s="209"/>
      <c r="E3" s="209"/>
      <c r="F3" s="38"/>
    </row>
    <row r="4" spans="1:6" ht="21" customHeight="1" x14ac:dyDescent="0.2">
      <c r="A4" s="3" t="s">
        <v>77</v>
      </c>
      <c r="B4" s="209">
        <f>'Summary and sign-off'!B4:F4</f>
        <v>43282</v>
      </c>
      <c r="C4" s="209"/>
      <c r="D4" s="209"/>
      <c r="E4" s="209"/>
      <c r="F4" s="38"/>
    </row>
    <row r="5" spans="1:6" ht="21" customHeight="1" x14ac:dyDescent="0.2">
      <c r="A5" s="3" t="s">
        <v>78</v>
      </c>
      <c r="B5" s="209">
        <f>'Summary and sign-off'!B5:F5</f>
        <v>43646</v>
      </c>
      <c r="C5" s="209"/>
      <c r="D5" s="209"/>
      <c r="E5" s="209"/>
      <c r="F5" s="38"/>
    </row>
    <row r="6" spans="1:6" ht="21" customHeight="1" x14ac:dyDescent="0.2">
      <c r="A6" s="3" t="s">
        <v>29</v>
      </c>
      <c r="B6" s="204"/>
      <c r="C6" s="204"/>
      <c r="D6" s="204"/>
      <c r="E6" s="204"/>
      <c r="F6" s="38"/>
    </row>
    <row r="7" spans="1:6" ht="21" customHeight="1" x14ac:dyDescent="0.2">
      <c r="A7" s="3" t="s">
        <v>104</v>
      </c>
      <c r="B7" s="204"/>
      <c r="C7" s="204"/>
      <c r="D7" s="204"/>
      <c r="E7" s="204"/>
      <c r="F7" s="38"/>
    </row>
    <row r="8" spans="1:6" ht="35.25" customHeight="1" x14ac:dyDescent="0.25">
      <c r="A8" s="222" t="s">
        <v>158</v>
      </c>
      <c r="B8" s="222"/>
      <c r="C8" s="223"/>
      <c r="D8" s="223"/>
      <c r="E8" s="223"/>
      <c r="F8" s="42"/>
    </row>
    <row r="9" spans="1:6" ht="35.25" customHeight="1" x14ac:dyDescent="0.25">
      <c r="A9" s="220" t="s">
        <v>135</v>
      </c>
      <c r="B9" s="221"/>
      <c r="C9" s="221"/>
      <c r="D9" s="221"/>
      <c r="E9" s="221"/>
      <c r="F9" s="42"/>
    </row>
    <row r="10" spans="1:6" ht="27" customHeight="1" x14ac:dyDescent="0.2">
      <c r="A10" s="36" t="s">
        <v>161</v>
      </c>
      <c r="B10" s="36" t="s">
        <v>31</v>
      </c>
      <c r="C10" s="36" t="s">
        <v>89</v>
      </c>
      <c r="D10" s="36" t="s">
        <v>87</v>
      </c>
      <c r="E10" s="36" t="s">
        <v>76</v>
      </c>
      <c r="F10" s="24"/>
    </row>
    <row r="11" spans="1:6" s="85" customFormat="1" hidden="1" x14ac:dyDescent="0.2">
      <c r="A11" s="106"/>
      <c r="B11" s="107"/>
      <c r="C11" s="112"/>
      <c r="D11" s="112"/>
      <c r="E11" s="113"/>
      <c r="F11" s="1"/>
    </row>
    <row r="12" spans="1:6" s="85" customFormat="1" x14ac:dyDescent="0.2">
      <c r="A12" s="110" t="s">
        <v>170</v>
      </c>
      <c r="B12" s="107"/>
      <c r="C12" s="112"/>
      <c r="D12" s="112"/>
      <c r="E12" s="113"/>
      <c r="F12" s="1"/>
    </row>
    <row r="13" spans="1:6" s="85" customFormat="1" x14ac:dyDescent="0.2">
      <c r="A13" s="110"/>
      <c r="B13" s="107"/>
      <c r="C13" s="112"/>
      <c r="D13" s="112"/>
      <c r="E13" s="113"/>
      <c r="F13" s="1"/>
    </row>
    <row r="14" spans="1:6" s="85" customFormat="1" x14ac:dyDescent="0.2">
      <c r="A14" s="106"/>
      <c r="B14" s="107"/>
      <c r="C14" s="112"/>
      <c r="D14" s="112"/>
      <c r="E14" s="113"/>
      <c r="F14" s="1"/>
    </row>
    <row r="15" spans="1:6" s="85" customFormat="1" ht="11.25" hidden="1" customHeight="1" x14ac:dyDescent="0.2">
      <c r="A15" s="106"/>
      <c r="B15" s="107"/>
      <c r="C15" s="112"/>
      <c r="D15" s="112"/>
      <c r="E15" s="113"/>
      <c r="F15" s="1"/>
    </row>
    <row r="16" spans="1:6" ht="34.5" customHeight="1" x14ac:dyDescent="0.2">
      <c r="A16" s="86" t="s">
        <v>129</v>
      </c>
      <c r="B16" s="98">
        <f>SUM(B11:B15)</f>
        <v>0</v>
      </c>
      <c r="C16" s="119" t="str">
        <f>IF(SUBTOTAL(3,B11:B15)=SUBTOTAL(103,B11:B15),'Summary and sign-off'!$A$47,'Summary and sign-off'!$A$48)</f>
        <v>Check - there are no hidden rows with data</v>
      </c>
      <c r="D16" s="210" t="str">
        <f>IF('Summary and sign-off'!F57='Summary and sign-off'!F53,'Summary and sign-off'!A50,'Summary and sign-off'!A49)</f>
        <v>Check - each entry provides sufficient information</v>
      </c>
      <c r="E16" s="210"/>
      <c r="F16" s="1"/>
    </row>
    <row r="17" spans="1:6" x14ac:dyDescent="0.2">
      <c r="A17" s="22"/>
      <c r="B17" s="21"/>
      <c r="C17" s="21"/>
      <c r="D17" s="21"/>
      <c r="E17" s="21"/>
      <c r="F17" s="38"/>
    </row>
    <row r="18" spans="1:6" x14ac:dyDescent="0.2">
      <c r="A18" s="22" t="s">
        <v>8</v>
      </c>
      <c r="B18" s="23"/>
      <c r="C18" s="28"/>
      <c r="D18" s="21"/>
      <c r="E18" s="21"/>
      <c r="F18" s="38"/>
    </row>
    <row r="19" spans="1:6" ht="12.75" customHeight="1" x14ac:dyDescent="0.2">
      <c r="A19" s="24" t="s">
        <v>160</v>
      </c>
      <c r="B19" s="24"/>
      <c r="C19" s="24"/>
      <c r="D19" s="24"/>
      <c r="E19" s="24"/>
      <c r="F19" s="38"/>
    </row>
    <row r="20" spans="1:6" x14ac:dyDescent="0.2">
      <c r="A20" s="24" t="s">
        <v>159</v>
      </c>
      <c r="B20" s="32"/>
      <c r="C20" s="43"/>
      <c r="D20" s="44"/>
      <c r="E20" s="44"/>
      <c r="F20" s="38"/>
    </row>
    <row r="21" spans="1:6" x14ac:dyDescent="0.2">
      <c r="A21" s="24" t="s">
        <v>157</v>
      </c>
      <c r="B21" s="26"/>
      <c r="C21" s="27"/>
      <c r="D21" s="27"/>
      <c r="E21" s="27"/>
      <c r="F21" s="28"/>
    </row>
    <row r="22" spans="1:6" x14ac:dyDescent="0.2">
      <c r="A22" s="32" t="s">
        <v>13</v>
      </c>
      <c r="B22" s="32"/>
      <c r="C22" s="43"/>
      <c r="D22" s="43"/>
      <c r="E22" s="43"/>
      <c r="F22" s="38"/>
    </row>
    <row r="23" spans="1:6" ht="12.75" customHeight="1" x14ac:dyDescent="0.2">
      <c r="A23" s="32" t="s">
        <v>166</v>
      </c>
      <c r="B23" s="32"/>
      <c r="C23" s="45"/>
      <c r="D23" s="45"/>
      <c r="E23" s="34"/>
      <c r="F23" s="38"/>
    </row>
    <row r="24" spans="1:6" x14ac:dyDescent="0.2">
      <c r="A24" s="21"/>
      <c r="B24" s="21"/>
      <c r="C24" s="21"/>
      <c r="D24" s="21"/>
      <c r="E24" s="21"/>
      <c r="F24" s="38"/>
    </row>
    <row r="25" spans="1:6" hidden="1" x14ac:dyDescent="0.2"/>
    <row r="26" spans="1:6" hidden="1" x14ac:dyDescent="0.2"/>
    <row r="27" spans="1:6" hidden="1" x14ac:dyDescent="0.2"/>
    <row r="28" spans="1:6" hidden="1" x14ac:dyDescent="0.2"/>
    <row r="29" spans="1:6" hidden="1" x14ac:dyDescent="0.2"/>
    <row r="30" spans="1:6" hidden="1" x14ac:dyDescent="0.2"/>
    <row r="31" spans="1:6" hidden="1" x14ac:dyDescent="0.2"/>
    <row r="32" spans="1:6"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x14ac:dyDescent="0.2"/>
    <row r="44" x14ac:dyDescent="0.2"/>
    <row r="45" x14ac:dyDescent="0.2"/>
    <row r="46" x14ac:dyDescent="0.2"/>
    <row r="47" x14ac:dyDescent="0.2"/>
    <row r="48" x14ac:dyDescent="0.2"/>
    <row r="49" x14ac:dyDescent="0.2"/>
    <row r="50" x14ac:dyDescent="0.2"/>
    <row r="51" x14ac:dyDescent="0.2"/>
    <row r="52" x14ac:dyDescent="0.2"/>
  </sheetData>
  <sheetProtection formatCells="0" insertRows="0" deleteRows="0"/>
  <mergeCells count="10">
    <mergeCell ref="D16:E16"/>
    <mergeCell ref="B6:E6"/>
    <mergeCell ref="B5:E5"/>
    <mergeCell ref="A1:E1"/>
    <mergeCell ref="A9:E9"/>
    <mergeCell ref="B2:E2"/>
    <mergeCell ref="B3:E3"/>
    <mergeCell ref="B4:E4"/>
    <mergeCell ref="A8:E8"/>
    <mergeCell ref="B7:E7"/>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5">
      <formula1>$B$4</formula1>
      <formula2>$B$5</formula2>
    </dataValidation>
  </dataValidations>
  <printOptions gridLines="1"/>
  <pageMargins left="0.70866141732283472" right="0.70866141732283472" top="0.74803149606299213" bottom="0.74803149606299213" header="0.31496062992125984" footer="0.31496062992125984"/>
  <pageSetup paperSize="9" scale="67"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B11:B15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90"/>
  <sheetViews>
    <sheetView topLeftCell="A7" zoomScaleNormal="100" workbookViewId="0">
      <selection activeCell="E32" sqref="E32"/>
    </sheetView>
  </sheetViews>
  <sheetFormatPr defaultColWidth="0" defaultRowHeight="12.75" zeroHeight="1" x14ac:dyDescent="0.2"/>
  <cols>
    <col min="1" max="1" width="35.7109375" style="16" customWidth="1"/>
    <col min="2" max="2" width="14.28515625" style="16" customWidth="1"/>
    <col min="3" max="3" width="71.42578125" style="16" customWidth="1"/>
    <col min="4" max="4" width="31.28515625" style="16" customWidth="1"/>
    <col min="5" max="5" width="28.7109375" style="16" customWidth="1"/>
    <col min="6" max="6" width="36.85546875" style="16" customWidth="1"/>
    <col min="7" max="10" width="9.140625" style="16" hidden="1" customWidth="1"/>
    <col min="11" max="13" width="0" style="16" hidden="1" customWidth="1"/>
    <col min="14" max="16384" width="9.140625" style="16" hidden="1"/>
  </cols>
  <sheetData>
    <row r="1" spans="1:8" ht="26.25" customHeight="1" x14ac:dyDescent="0.2">
      <c r="A1" s="206" t="s">
        <v>6</v>
      </c>
      <c r="B1" s="206"/>
      <c r="C1" s="206"/>
      <c r="D1" s="206"/>
      <c r="E1" s="206"/>
      <c r="F1" s="25"/>
    </row>
    <row r="2" spans="1:8" ht="21" customHeight="1" x14ac:dyDescent="0.2">
      <c r="A2" s="3" t="s">
        <v>2</v>
      </c>
      <c r="B2" s="209" t="str">
        <f>'Summary and sign-off'!B2:F2</f>
        <v>Hauoa Tairāwhiti</v>
      </c>
      <c r="C2" s="209"/>
      <c r="D2" s="209"/>
      <c r="E2" s="209"/>
      <c r="F2" s="25"/>
    </row>
    <row r="3" spans="1:8" ht="21" customHeight="1" x14ac:dyDescent="0.2">
      <c r="A3" s="3" t="s">
        <v>3</v>
      </c>
      <c r="B3" s="209" t="str">
        <f>'Summary and sign-off'!B3:F3</f>
        <v>Jim Green</v>
      </c>
      <c r="C3" s="209"/>
      <c r="D3" s="209"/>
      <c r="E3" s="209"/>
      <c r="F3" s="25"/>
    </row>
    <row r="4" spans="1:8" ht="21" customHeight="1" x14ac:dyDescent="0.2">
      <c r="A4" s="3" t="s">
        <v>77</v>
      </c>
      <c r="B4" s="209">
        <f>'Summary and sign-off'!B4:F4</f>
        <v>43282</v>
      </c>
      <c r="C4" s="209"/>
      <c r="D4" s="209"/>
      <c r="E4" s="209"/>
      <c r="F4" s="25"/>
    </row>
    <row r="5" spans="1:8" ht="21" customHeight="1" x14ac:dyDescent="0.2">
      <c r="A5" s="3" t="s">
        <v>78</v>
      </c>
      <c r="B5" s="209">
        <f>'Summary and sign-off'!B5:F5</f>
        <v>43646</v>
      </c>
      <c r="C5" s="209"/>
      <c r="D5" s="209"/>
      <c r="E5" s="209"/>
      <c r="F5" s="25"/>
    </row>
    <row r="6" spans="1:8" ht="21" customHeight="1" x14ac:dyDescent="0.2">
      <c r="A6" s="3" t="s">
        <v>29</v>
      </c>
      <c r="B6" s="204"/>
      <c r="C6" s="204"/>
      <c r="D6" s="204"/>
      <c r="E6" s="204"/>
      <c r="F6" s="35"/>
    </row>
    <row r="7" spans="1:8" ht="21" customHeight="1" x14ac:dyDescent="0.2">
      <c r="A7" s="3" t="s">
        <v>104</v>
      </c>
      <c r="B7" s="204"/>
      <c r="C7" s="204"/>
      <c r="D7" s="204"/>
      <c r="E7" s="204"/>
      <c r="F7" s="35"/>
    </row>
    <row r="8" spans="1:8" ht="35.25" customHeight="1" x14ac:dyDescent="0.2">
      <c r="A8" s="213" t="s">
        <v>0</v>
      </c>
      <c r="B8" s="213"/>
      <c r="C8" s="223"/>
      <c r="D8" s="223"/>
      <c r="E8" s="223"/>
      <c r="F8" s="25"/>
    </row>
    <row r="9" spans="1:8" ht="35.25" customHeight="1" x14ac:dyDescent="0.2">
      <c r="A9" s="224" t="s">
        <v>127</v>
      </c>
      <c r="B9" s="225"/>
      <c r="C9" s="225"/>
      <c r="D9" s="225"/>
      <c r="E9" s="225"/>
      <c r="F9" s="25"/>
    </row>
    <row r="10" spans="1:8" ht="48" customHeight="1" x14ac:dyDescent="0.2">
      <c r="A10" s="36" t="s">
        <v>49</v>
      </c>
      <c r="B10" s="36" t="s">
        <v>31</v>
      </c>
      <c r="C10" s="36" t="s">
        <v>51</v>
      </c>
      <c r="D10" s="36" t="s">
        <v>162</v>
      </c>
      <c r="E10" s="36" t="s">
        <v>76</v>
      </c>
      <c r="F10" s="37"/>
    </row>
    <row r="11" spans="1:8" s="85" customFormat="1" hidden="1" x14ac:dyDescent="0.2">
      <c r="A11" s="120"/>
      <c r="B11" s="121"/>
      <c r="C11" s="161"/>
      <c r="D11" s="112"/>
      <c r="E11" s="113"/>
      <c r="F11" s="2"/>
    </row>
    <row r="12" spans="1:8" s="85" customFormat="1" x14ac:dyDescent="0.2">
      <c r="A12" s="200">
        <v>43308</v>
      </c>
      <c r="B12" s="107">
        <v>46.67</v>
      </c>
      <c r="C12" s="198" t="s">
        <v>206</v>
      </c>
      <c r="D12" s="112" t="s">
        <v>264</v>
      </c>
      <c r="E12" s="199" t="s">
        <v>176</v>
      </c>
      <c r="G12" s="153"/>
      <c r="H12" s="154"/>
    </row>
    <row r="13" spans="1:8" s="85" customFormat="1" x14ac:dyDescent="0.2">
      <c r="A13" s="200">
        <v>43339</v>
      </c>
      <c r="B13" s="107">
        <v>62.63</v>
      </c>
      <c r="C13" s="198" t="s">
        <v>206</v>
      </c>
      <c r="D13" s="112" t="s">
        <v>264</v>
      </c>
      <c r="E13" s="199" t="s">
        <v>176</v>
      </c>
      <c r="G13" s="153"/>
      <c r="H13" s="154"/>
    </row>
    <row r="14" spans="1:8" s="85" customFormat="1" x14ac:dyDescent="0.2">
      <c r="A14" s="200">
        <v>43370</v>
      </c>
      <c r="B14" s="107">
        <v>115.36</v>
      </c>
      <c r="C14" s="198" t="s">
        <v>206</v>
      </c>
      <c r="D14" s="112" t="s">
        <v>264</v>
      </c>
      <c r="E14" s="199" t="s">
        <v>176</v>
      </c>
      <c r="G14" s="153"/>
      <c r="H14" s="154"/>
    </row>
    <row r="15" spans="1:8" s="85" customFormat="1" x14ac:dyDescent="0.2">
      <c r="A15" s="200">
        <v>43765</v>
      </c>
      <c r="B15" s="107">
        <v>46.63</v>
      </c>
      <c r="C15" s="198" t="s">
        <v>206</v>
      </c>
      <c r="D15" s="112" t="s">
        <v>264</v>
      </c>
      <c r="E15" s="199" t="s">
        <v>176</v>
      </c>
      <c r="G15" s="153"/>
      <c r="H15" s="154"/>
    </row>
    <row r="16" spans="1:8" s="85" customFormat="1" x14ac:dyDescent="0.2">
      <c r="A16" s="200">
        <v>43796</v>
      </c>
      <c r="B16" s="107">
        <v>89.89</v>
      </c>
      <c r="C16" s="198" t="s">
        <v>206</v>
      </c>
      <c r="D16" s="112" t="s">
        <v>264</v>
      </c>
      <c r="E16" s="199" t="s">
        <v>176</v>
      </c>
      <c r="G16" s="153"/>
      <c r="H16" s="154"/>
    </row>
    <row r="17" spans="1:8" s="85" customFormat="1" x14ac:dyDescent="0.2">
      <c r="A17" s="200">
        <v>43826</v>
      </c>
      <c r="B17" s="107">
        <v>46.71</v>
      </c>
      <c r="C17" s="198" t="s">
        <v>206</v>
      </c>
      <c r="D17" s="112" t="s">
        <v>264</v>
      </c>
      <c r="E17" s="199" t="s">
        <v>176</v>
      </c>
      <c r="G17" s="153"/>
      <c r="H17" s="154"/>
    </row>
    <row r="18" spans="1:8" s="85" customFormat="1" x14ac:dyDescent="0.2">
      <c r="A18" s="200">
        <v>43492</v>
      </c>
      <c r="B18" s="107">
        <v>46.63</v>
      </c>
      <c r="C18" s="198" t="s">
        <v>206</v>
      </c>
      <c r="D18" s="112" t="s">
        <v>264</v>
      </c>
      <c r="E18" s="199" t="s">
        <v>176</v>
      </c>
      <c r="G18" s="153"/>
      <c r="H18" s="154"/>
    </row>
    <row r="19" spans="1:8" s="85" customFormat="1" x14ac:dyDescent="0.2">
      <c r="A19" s="200">
        <v>43523</v>
      </c>
      <c r="B19" s="107">
        <v>69.709999999999994</v>
      </c>
      <c r="C19" s="198" t="s">
        <v>206</v>
      </c>
      <c r="D19" s="112" t="s">
        <v>264</v>
      </c>
      <c r="E19" s="199" t="s">
        <v>176</v>
      </c>
      <c r="G19" s="153"/>
      <c r="H19" s="154"/>
    </row>
    <row r="20" spans="1:8" s="85" customFormat="1" x14ac:dyDescent="0.2">
      <c r="A20" s="200">
        <v>43551</v>
      </c>
      <c r="B20" s="107">
        <v>61.05</v>
      </c>
      <c r="C20" s="198" t="s">
        <v>206</v>
      </c>
      <c r="D20" s="112" t="s">
        <v>264</v>
      </c>
      <c r="E20" s="199" t="s">
        <v>176</v>
      </c>
      <c r="G20" s="153"/>
      <c r="H20" s="154"/>
    </row>
    <row r="21" spans="1:8" s="85" customFormat="1" x14ac:dyDescent="0.2">
      <c r="A21" s="200">
        <v>43582</v>
      </c>
      <c r="B21" s="107">
        <v>48.43</v>
      </c>
      <c r="C21" s="198" t="s">
        <v>206</v>
      </c>
      <c r="D21" s="112" t="s">
        <v>264</v>
      </c>
      <c r="E21" s="199" t="s">
        <v>176</v>
      </c>
      <c r="G21" s="153"/>
      <c r="H21" s="154"/>
    </row>
    <row r="22" spans="1:8" s="85" customFormat="1" x14ac:dyDescent="0.2">
      <c r="A22" s="200">
        <v>43612</v>
      </c>
      <c r="B22" s="107">
        <v>47.33</v>
      </c>
      <c r="C22" s="198" t="s">
        <v>206</v>
      </c>
      <c r="D22" s="112" t="s">
        <v>264</v>
      </c>
      <c r="E22" s="199" t="s">
        <v>176</v>
      </c>
      <c r="G22" s="153"/>
      <c r="H22" s="154"/>
    </row>
    <row r="23" spans="1:8" s="85" customFormat="1" x14ac:dyDescent="0.2">
      <c r="A23" s="200">
        <v>43643</v>
      </c>
      <c r="B23" s="107">
        <v>46.95</v>
      </c>
      <c r="C23" s="198" t="s">
        <v>206</v>
      </c>
      <c r="D23" s="112" t="s">
        <v>264</v>
      </c>
      <c r="E23" s="199" t="s">
        <v>176</v>
      </c>
      <c r="G23" s="153"/>
      <c r="H23" s="154"/>
    </row>
    <row r="24" spans="1:8" s="85" customFormat="1" x14ac:dyDescent="0.2">
      <c r="A24" s="110"/>
      <c r="B24" s="107"/>
      <c r="C24" s="112"/>
      <c r="D24" s="163"/>
      <c r="E24" s="164"/>
      <c r="F24" s="153"/>
      <c r="G24" s="153"/>
      <c r="H24" s="154"/>
    </row>
    <row r="25" spans="1:8" s="85" customFormat="1" x14ac:dyDescent="0.2">
      <c r="A25" s="217" t="s">
        <v>211</v>
      </c>
      <c r="B25" s="218"/>
      <c r="C25" s="219"/>
      <c r="D25" s="163"/>
      <c r="E25" s="164"/>
      <c r="F25" s="153"/>
      <c r="G25" s="153"/>
      <c r="H25" s="154"/>
    </row>
    <row r="26" spans="1:8" s="85" customFormat="1" x14ac:dyDescent="0.2">
      <c r="A26" s="106"/>
      <c r="B26" s="107"/>
      <c r="C26" s="112"/>
      <c r="D26" s="165"/>
      <c r="E26" s="166"/>
      <c r="F26" s="157"/>
      <c r="G26" s="153"/>
      <c r="H26" s="154"/>
    </row>
    <row r="27" spans="1:8" s="85" customFormat="1" ht="12.75" hidden="1" customHeight="1" x14ac:dyDescent="0.2">
      <c r="A27" s="106"/>
      <c r="B27" s="107"/>
      <c r="C27" s="112"/>
      <c r="D27" s="155"/>
      <c r="E27" s="156"/>
      <c r="F27" s="157"/>
      <c r="G27" s="158"/>
      <c r="H27" s="159"/>
    </row>
    <row r="28" spans="1:8" ht="34.5" customHeight="1" x14ac:dyDescent="0.2">
      <c r="A28" s="86" t="s">
        <v>136</v>
      </c>
      <c r="B28" s="98">
        <f>SUM(B11:B27)</f>
        <v>727.99</v>
      </c>
      <c r="C28" s="119" t="str">
        <f>IF(SUBTOTAL(3,B11:B27)=SUBTOTAL(103,B11:B27),'Summary and sign-off'!$A$47,'Summary and sign-off'!$A$48)</f>
        <v>Check - there are no hidden rows with data</v>
      </c>
      <c r="D28" s="155"/>
      <c r="E28" s="156"/>
      <c r="F28" s="157"/>
      <c r="G28" s="153"/>
      <c r="H28" s="154"/>
    </row>
    <row r="29" spans="1:8" ht="14.1" customHeight="1" x14ac:dyDescent="0.2">
      <c r="A29" s="38"/>
      <c r="B29" s="28"/>
      <c r="C29" s="21"/>
      <c r="D29" s="160"/>
      <c r="E29" s="156"/>
      <c r="F29" s="157"/>
      <c r="G29" s="153"/>
      <c r="H29" s="154"/>
    </row>
    <row r="30" spans="1:8" x14ac:dyDescent="0.2">
      <c r="A30" s="22" t="s">
        <v>7</v>
      </c>
      <c r="B30" s="21"/>
      <c r="C30" s="21"/>
      <c r="D30" s="21"/>
      <c r="E30" s="21"/>
      <c r="F30" s="25"/>
    </row>
    <row r="31" spans="1:8" ht="12.6" customHeight="1" x14ac:dyDescent="0.2">
      <c r="A31" s="24" t="s">
        <v>50</v>
      </c>
      <c r="B31" s="21"/>
      <c r="C31" s="21"/>
      <c r="D31" s="21"/>
      <c r="E31" s="21"/>
      <c r="F31" s="25"/>
    </row>
    <row r="32" spans="1:8" x14ac:dyDescent="0.2">
      <c r="A32" s="24" t="s">
        <v>157</v>
      </c>
      <c r="B32" s="26"/>
      <c r="C32" s="27"/>
      <c r="D32" s="27"/>
      <c r="E32" s="27"/>
      <c r="F32" s="28"/>
    </row>
    <row r="33" spans="1:6" x14ac:dyDescent="0.2">
      <c r="A33" s="32" t="s">
        <v>13</v>
      </c>
      <c r="B33" s="33"/>
      <c r="C33" s="28"/>
      <c r="D33" s="28"/>
      <c r="E33" s="28"/>
      <c r="F33" s="28"/>
    </row>
    <row r="34" spans="1:6" ht="12.75" customHeight="1" x14ac:dyDescent="0.2">
      <c r="A34" s="32" t="s">
        <v>166</v>
      </c>
      <c r="B34" s="39"/>
      <c r="C34" s="34"/>
      <c r="D34" s="34"/>
      <c r="E34" s="34"/>
      <c r="F34" s="34"/>
    </row>
    <row r="35" spans="1:6" x14ac:dyDescent="0.2">
      <c r="A35" s="38"/>
      <c r="B35" s="40"/>
      <c r="C35" s="21"/>
      <c r="D35" s="21"/>
      <c r="E35" s="21"/>
      <c r="F35" s="38"/>
    </row>
    <row r="36" spans="1:6" hidden="1" x14ac:dyDescent="0.2">
      <c r="A36" s="21"/>
      <c r="B36" s="21"/>
      <c r="C36" s="21"/>
      <c r="D36" s="21"/>
      <c r="E36" s="38"/>
    </row>
    <row r="37" spans="1:6" ht="12.75" hidden="1" customHeight="1" x14ac:dyDescent="0.2"/>
    <row r="38" spans="1:6" hidden="1" x14ac:dyDescent="0.2">
      <c r="A38" s="41"/>
      <c r="B38" s="41"/>
      <c r="C38" s="41"/>
      <c r="D38" s="41"/>
      <c r="E38" s="41"/>
      <c r="F38" s="25"/>
    </row>
    <row r="39" spans="1:6" hidden="1" x14ac:dyDescent="0.2">
      <c r="A39" s="41"/>
      <c r="B39" s="41"/>
      <c r="C39" s="41"/>
      <c r="D39" s="41"/>
      <c r="E39" s="41"/>
      <c r="F39" s="25"/>
    </row>
    <row r="40" spans="1:6" hidden="1" x14ac:dyDescent="0.2">
      <c r="A40" s="41"/>
      <c r="B40" s="41"/>
      <c r="C40" s="41"/>
      <c r="D40" s="41"/>
      <c r="E40" s="41"/>
      <c r="F40" s="25"/>
    </row>
    <row r="41" spans="1:6" hidden="1" x14ac:dyDescent="0.2">
      <c r="A41" s="41"/>
      <c r="B41" s="41"/>
      <c r="C41" s="41"/>
      <c r="D41" s="41"/>
      <c r="E41" s="41"/>
      <c r="F41" s="25"/>
    </row>
    <row r="42" spans="1:6" hidden="1" x14ac:dyDescent="0.2">
      <c r="A42" s="41"/>
      <c r="B42" s="41"/>
      <c r="C42" s="41"/>
      <c r="D42" s="41"/>
      <c r="E42" s="41"/>
      <c r="F42" s="25"/>
    </row>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sheetData>
  <sheetProtection formatCells="0" insertRows="0" deleteRows="0"/>
  <mergeCells count="10">
    <mergeCell ref="A25:C25"/>
    <mergeCell ref="B6:E6"/>
    <mergeCell ref="B5:E5"/>
    <mergeCell ref="B7:E7"/>
    <mergeCell ref="A1:E1"/>
    <mergeCell ref="B2:E2"/>
    <mergeCell ref="B3:E3"/>
    <mergeCell ref="B4:E4"/>
    <mergeCell ref="A9:E9"/>
    <mergeCell ref="A8:E8"/>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7">
      <formula1>$B$4</formula1>
      <formula2>$B$5</formula2>
    </dataValidation>
  </dataValidations>
  <printOptions gridLines="1"/>
  <pageMargins left="0.70866141732283472" right="0.70866141732283472" top="0.74803149606299213" bottom="0.74803149606299213" header="0.31496062992125984" footer="0.31496062992125984"/>
  <pageSetup paperSize="9" scale="72"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B26:B27 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66"/>
  <sheetViews>
    <sheetView zoomScaleNormal="100" workbookViewId="0">
      <selection activeCell="D21" sqref="D21"/>
    </sheetView>
  </sheetViews>
  <sheetFormatPr defaultColWidth="0" defaultRowHeight="12.75" zeroHeight="1" x14ac:dyDescent="0.2"/>
  <cols>
    <col min="1" max="1" width="35.7109375" style="16" customWidth="1"/>
    <col min="2" max="2" width="24.85546875" style="16" customWidth="1"/>
    <col min="3" max="3" width="14.85546875" style="16" customWidth="1"/>
    <col min="4" max="4" width="46.140625" style="16" customWidth="1"/>
    <col min="5" max="5" width="25" style="16" customWidth="1"/>
    <col min="6"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206" t="s">
        <v>32</v>
      </c>
      <c r="B1" s="206"/>
      <c r="C1" s="206"/>
      <c r="D1" s="206"/>
      <c r="E1" s="206"/>
      <c r="F1" s="206"/>
    </row>
    <row r="2" spans="1:6" ht="21" customHeight="1" x14ac:dyDescent="0.2">
      <c r="A2" s="3" t="s">
        <v>2</v>
      </c>
      <c r="B2" s="209" t="str">
        <f>'Summary and sign-off'!B2:F2</f>
        <v>Hauoa Tairāwhiti</v>
      </c>
      <c r="C2" s="209"/>
      <c r="D2" s="209"/>
      <c r="E2" s="209"/>
      <c r="F2" s="209"/>
    </row>
    <row r="3" spans="1:6" ht="21" customHeight="1" x14ac:dyDescent="0.2">
      <c r="A3" s="3" t="s">
        <v>3</v>
      </c>
      <c r="B3" s="209" t="str">
        <f>'Summary and sign-off'!B3:F3</f>
        <v>Jim Green</v>
      </c>
      <c r="C3" s="209"/>
      <c r="D3" s="209"/>
      <c r="E3" s="209"/>
      <c r="F3" s="209"/>
    </row>
    <row r="4" spans="1:6" ht="21" customHeight="1" x14ac:dyDescent="0.2">
      <c r="A4" s="3" t="s">
        <v>77</v>
      </c>
      <c r="B4" s="209">
        <f>'Summary and sign-off'!B4:F4</f>
        <v>43282</v>
      </c>
      <c r="C4" s="209"/>
      <c r="D4" s="209"/>
      <c r="E4" s="209"/>
      <c r="F4" s="209"/>
    </row>
    <row r="5" spans="1:6" ht="21" customHeight="1" x14ac:dyDescent="0.2">
      <c r="A5" s="3" t="s">
        <v>78</v>
      </c>
      <c r="B5" s="209">
        <f>'Summary and sign-off'!B5:F5</f>
        <v>43646</v>
      </c>
      <c r="C5" s="209"/>
      <c r="D5" s="209"/>
      <c r="E5" s="209"/>
      <c r="F5" s="209"/>
    </row>
    <row r="6" spans="1:6" ht="21" customHeight="1" x14ac:dyDescent="0.2">
      <c r="A6" s="3" t="s">
        <v>167</v>
      </c>
      <c r="B6" s="204"/>
      <c r="C6" s="204"/>
      <c r="D6" s="204"/>
      <c r="E6" s="204"/>
      <c r="F6" s="204"/>
    </row>
    <row r="7" spans="1:6" ht="21" customHeight="1" x14ac:dyDescent="0.2">
      <c r="A7" s="3" t="s">
        <v>104</v>
      </c>
      <c r="B7" s="204"/>
      <c r="C7" s="204"/>
      <c r="D7" s="204"/>
      <c r="E7" s="204"/>
      <c r="F7" s="204"/>
    </row>
    <row r="8" spans="1:6" ht="36" customHeight="1" x14ac:dyDescent="0.2">
      <c r="A8" s="213" t="s">
        <v>52</v>
      </c>
      <c r="B8" s="213"/>
      <c r="C8" s="213"/>
      <c r="D8" s="213"/>
      <c r="E8" s="213"/>
      <c r="F8" s="213"/>
    </row>
    <row r="9" spans="1:6" ht="36" customHeight="1" x14ac:dyDescent="0.2">
      <c r="A9" s="224" t="s">
        <v>134</v>
      </c>
      <c r="B9" s="225"/>
      <c r="C9" s="225"/>
      <c r="D9" s="225"/>
      <c r="E9" s="225"/>
      <c r="F9" s="225"/>
    </row>
    <row r="10" spans="1:6" ht="58.5" customHeight="1" x14ac:dyDescent="0.2">
      <c r="A10" s="17" t="s">
        <v>49</v>
      </c>
      <c r="B10" s="8" t="s">
        <v>163</v>
      </c>
      <c r="C10" s="8" t="s">
        <v>82</v>
      </c>
      <c r="D10" s="8" t="s">
        <v>33</v>
      </c>
      <c r="E10" s="8" t="s">
        <v>83</v>
      </c>
      <c r="F10" s="8" t="s">
        <v>126</v>
      </c>
    </row>
    <row r="11" spans="1:6" s="85" customFormat="1" hidden="1" x14ac:dyDescent="0.2">
      <c r="A11" s="110"/>
      <c r="B11" s="112"/>
      <c r="C11" s="118"/>
      <c r="D11" s="112"/>
      <c r="E11" s="114"/>
      <c r="F11" s="113"/>
    </row>
    <row r="12" spans="1:6" s="85" customFormat="1" ht="25.5" x14ac:dyDescent="0.2">
      <c r="A12" s="190" t="s">
        <v>200</v>
      </c>
      <c r="B12" s="191" t="s">
        <v>201</v>
      </c>
      <c r="C12" s="191" t="s">
        <v>36</v>
      </c>
      <c r="D12" s="191" t="s">
        <v>202</v>
      </c>
      <c r="E12" s="114" t="s">
        <v>39</v>
      </c>
      <c r="F12" s="191" t="s">
        <v>205</v>
      </c>
    </row>
    <row r="13" spans="1:6" s="85" customFormat="1" ht="29.25" customHeight="1" x14ac:dyDescent="0.2">
      <c r="A13" s="190" t="s">
        <v>203</v>
      </c>
      <c r="B13" s="192" t="s">
        <v>201</v>
      </c>
      <c r="C13" s="191" t="s">
        <v>36</v>
      </c>
      <c r="D13" s="191" t="s">
        <v>202</v>
      </c>
      <c r="E13" s="114" t="s">
        <v>39</v>
      </c>
      <c r="F13" s="193" t="s">
        <v>204</v>
      </c>
    </row>
    <row r="14" spans="1:6" s="85" customFormat="1" ht="25.5" customHeight="1" x14ac:dyDescent="0.2">
      <c r="A14" s="110">
        <v>43636</v>
      </c>
      <c r="B14" s="110" t="s">
        <v>201</v>
      </c>
      <c r="C14" s="110" t="s">
        <v>36</v>
      </c>
      <c r="D14" s="106" t="s">
        <v>269</v>
      </c>
      <c r="E14" s="114" t="s">
        <v>39</v>
      </c>
      <c r="F14" s="116" t="s">
        <v>267</v>
      </c>
    </row>
    <row r="15" spans="1:6" s="85" customFormat="1" x14ac:dyDescent="0.2">
      <c r="A15" s="110"/>
      <c r="B15" s="115"/>
      <c r="C15" s="118"/>
      <c r="D15" s="115"/>
      <c r="E15" s="114"/>
      <c r="F15" s="116"/>
    </row>
    <row r="16" spans="1:6" s="85" customFormat="1" x14ac:dyDescent="0.2">
      <c r="A16" s="110"/>
      <c r="B16" s="115"/>
      <c r="C16" s="118"/>
      <c r="D16" s="115"/>
      <c r="E16" s="114"/>
      <c r="F16" s="116"/>
    </row>
    <row r="17" spans="1:7" s="85" customFormat="1" x14ac:dyDescent="0.2">
      <c r="A17" s="110"/>
      <c r="B17" s="115"/>
      <c r="C17" s="118"/>
      <c r="D17" s="115"/>
      <c r="E17" s="114"/>
      <c r="F17" s="116"/>
    </row>
    <row r="18" spans="1:7" s="85" customFormat="1" x14ac:dyDescent="0.2">
      <c r="A18" s="110"/>
      <c r="B18" s="115"/>
      <c r="C18" s="118"/>
      <c r="D18" s="115"/>
      <c r="E18" s="114"/>
      <c r="F18" s="116"/>
    </row>
    <row r="19" spans="1:7" s="85" customFormat="1" x14ac:dyDescent="0.2">
      <c r="A19" s="110"/>
      <c r="B19" s="115"/>
      <c r="C19" s="118"/>
      <c r="D19" s="115"/>
      <c r="E19" s="114"/>
      <c r="F19" s="116"/>
    </row>
    <row r="20" spans="1:7" s="85" customFormat="1" x14ac:dyDescent="0.2">
      <c r="A20" s="110"/>
      <c r="B20" s="115"/>
      <c r="C20" s="118"/>
      <c r="D20" s="115"/>
      <c r="E20" s="114"/>
      <c r="F20" s="116"/>
    </row>
    <row r="21" spans="1:7" s="85" customFormat="1" x14ac:dyDescent="0.2">
      <c r="A21" s="110"/>
      <c r="B21" s="115"/>
      <c r="C21" s="118"/>
      <c r="D21" s="115"/>
      <c r="E21" s="114"/>
      <c r="F21" s="116"/>
    </row>
    <row r="22" spans="1:7" s="85" customFormat="1" x14ac:dyDescent="0.2">
      <c r="A22" s="110"/>
      <c r="B22" s="115"/>
      <c r="C22" s="118"/>
      <c r="D22" s="115"/>
      <c r="E22" s="114"/>
      <c r="F22" s="116"/>
    </row>
    <row r="23" spans="1:7" s="85" customFormat="1" ht="28.5" customHeight="1" x14ac:dyDescent="0.2">
      <c r="A23" s="198"/>
      <c r="B23" s="198"/>
      <c r="C23" s="198"/>
      <c r="D23" s="198"/>
      <c r="E23" s="198"/>
      <c r="F23" s="110"/>
    </row>
    <row r="24" spans="1:7" s="85" customFormat="1" hidden="1" x14ac:dyDescent="0.2">
      <c r="A24" s="110"/>
      <c r="B24" s="112"/>
      <c r="C24" s="118"/>
      <c r="D24" s="112"/>
      <c r="E24" s="114"/>
      <c r="F24" s="113"/>
    </row>
    <row r="25" spans="1:7" ht="34.5" customHeight="1" x14ac:dyDescent="0.2">
      <c r="A25" s="87" t="s">
        <v>164</v>
      </c>
      <c r="B25" s="88" t="s">
        <v>35</v>
      </c>
      <c r="C25" s="89">
        <f>C26+C27</f>
        <v>3</v>
      </c>
      <c r="D25" s="127" t="str">
        <f>IF(SUBTOTAL(3,C11:C24)=SUBTOTAL(103,C11:C24),'Summary and sign-off'!$A$47,'Summary and sign-off'!$A$48)</f>
        <v>Check - there are no hidden rows with data</v>
      </c>
      <c r="E25" s="226" t="str">
        <f>IF('Summary and sign-off'!F59='Summary and sign-off'!F53,'Summary and sign-off'!A51,'Summary and sign-off'!A49)</f>
        <v>Check - each entry provides sufficient information</v>
      </c>
      <c r="F25" s="226"/>
      <c r="G25" s="85"/>
    </row>
    <row r="26" spans="1:7" ht="25.5" customHeight="1" x14ac:dyDescent="0.25">
      <c r="A26" s="90"/>
      <c r="B26" s="91" t="s">
        <v>36</v>
      </c>
      <c r="C26" s="92">
        <f>COUNTIF(C11:C24,'Summary and sign-off'!A44)</f>
        <v>3</v>
      </c>
      <c r="D26" s="18"/>
      <c r="E26" s="19"/>
      <c r="F26" s="20"/>
    </row>
    <row r="27" spans="1:7" ht="25.5" customHeight="1" x14ac:dyDescent="0.25">
      <c r="A27" s="90"/>
      <c r="B27" s="91" t="s">
        <v>34</v>
      </c>
      <c r="C27" s="92">
        <f>COUNTIF(C11:C24,'Summary and sign-off'!A45)</f>
        <v>0</v>
      </c>
      <c r="D27" s="18"/>
      <c r="E27" s="19"/>
      <c r="F27" s="20"/>
    </row>
    <row r="28" spans="1:7" x14ac:dyDescent="0.2">
      <c r="A28" s="21"/>
      <c r="B28" s="22"/>
      <c r="C28" s="21"/>
      <c r="D28" s="23"/>
      <c r="E28" s="23"/>
      <c r="F28" s="21"/>
    </row>
    <row r="29" spans="1:7" x14ac:dyDescent="0.2">
      <c r="A29" s="22" t="s">
        <v>7</v>
      </c>
      <c r="B29" s="22"/>
      <c r="C29" s="22"/>
      <c r="D29" s="22"/>
      <c r="E29" s="22"/>
      <c r="F29" s="22"/>
    </row>
    <row r="30" spans="1:7" ht="12.6" customHeight="1" x14ac:dyDescent="0.2">
      <c r="A30" s="24" t="s">
        <v>50</v>
      </c>
      <c r="B30" s="21"/>
      <c r="C30" s="21"/>
      <c r="D30" s="21"/>
      <c r="E30" s="21"/>
      <c r="F30" s="25"/>
    </row>
    <row r="31" spans="1:7" x14ac:dyDescent="0.2">
      <c r="A31" s="24" t="s">
        <v>157</v>
      </c>
      <c r="B31" s="26"/>
      <c r="C31" s="27"/>
      <c r="D31" s="27"/>
      <c r="E31" s="27"/>
      <c r="F31" s="28"/>
    </row>
    <row r="32" spans="1:7" x14ac:dyDescent="0.2">
      <c r="A32" s="24" t="s">
        <v>15</v>
      </c>
      <c r="B32" s="29"/>
      <c r="C32" s="29"/>
      <c r="D32" s="29"/>
      <c r="E32" s="29"/>
      <c r="F32" s="29"/>
    </row>
    <row r="33" spans="1:6" ht="12.75" customHeight="1" x14ac:dyDescent="0.2">
      <c r="A33" s="24" t="s">
        <v>93</v>
      </c>
      <c r="B33" s="21"/>
      <c r="C33" s="21"/>
      <c r="D33" s="21"/>
      <c r="E33" s="21"/>
      <c r="F33" s="21"/>
    </row>
    <row r="34" spans="1:6" ht="12.95" customHeight="1" x14ac:dyDescent="0.2">
      <c r="A34" s="30" t="s">
        <v>37</v>
      </c>
      <c r="B34" s="31"/>
      <c r="C34" s="31"/>
      <c r="D34" s="31"/>
      <c r="E34" s="31"/>
      <c r="F34" s="31"/>
    </row>
    <row r="35" spans="1:6" x14ac:dyDescent="0.2">
      <c r="A35" s="32" t="s">
        <v>53</v>
      </c>
      <c r="B35" s="33"/>
      <c r="C35" s="28"/>
      <c r="D35" s="28"/>
      <c r="E35" s="28"/>
      <c r="F35" s="28"/>
    </row>
    <row r="36" spans="1:6" ht="12.75" customHeight="1" x14ac:dyDescent="0.2">
      <c r="A36" s="32" t="s">
        <v>166</v>
      </c>
      <c r="B36" s="24"/>
      <c r="C36" s="34"/>
      <c r="D36" s="34"/>
      <c r="E36" s="34"/>
      <c r="F36" s="34"/>
    </row>
    <row r="37" spans="1:6" ht="12.75" customHeight="1" x14ac:dyDescent="0.2">
      <c r="A37" s="24"/>
      <c r="B37" s="24"/>
      <c r="C37" s="34"/>
      <c r="D37" s="34"/>
      <c r="E37" s="34"/>
      <c r="F37" s="34"/>
    </row>
    <row r="38" spans="1:6" ht="12.75" hidden="1" customHeight="1" x14ac:dyDescent="0.2">
      <c r="A38" s="24"/>
      <c r="B38" s="24"/>
      <c r="C38" s="34"/>
      <c r="D38" s="34"/>
      <c r="E38" s="34"/>
      <c r="F38" s="34"/>
    </row>
    <row r="39" spans="1:6" hidden="1" x14ac:dyDescent="0.2"/>
    <row r="40" spans="1:6" hidden="1" x14ac:dyDescent="0.2"/>
    <row r="41" spans="1:6" hidden="1" x14ac:dyDescent="0.2">
      <c r="A41" s="22"/>
      <c r="B41" s="22"/>
      <c r="C41" s="22"/>
      <c r="D41" s="22"/>
      <c r="E41" s="22"/>
      <c r="F41" s="22"/>
    </row>
    <row r="42" spans="1:6" hidden="1" x14ac:dyDescent="0.2">
      <c r="A42" s="22"/>
      <c r="B42" s="22"/>
      <c r="C42" s="22"/>
      <c r="D42" s="22"/>
      <c r="E42" s="22"/>
      <c r="F42" s="22"/>
    </row>
    <row r="43" spans="1:6" hidden="1" x14ac:dyDescent="0.2">
      <c r="A43" s="22"/>
      <c r="B43" s="22"/>
      <c r="C43" s="22"/>
      <c r="D43" s="22"/>
      <c r="E43" s="22"/>
      <c r="F43" s="22"/>
    </row>
    <row r="44" spans="1:6" hidden="1" x14ac:dyDescent="0.2">
      <c r="A44" s="22"/>
      <c r="B44" s="22"/>
      <c r="C44" s="22"/>
      <c r="D44" s="22"/>
      <c r="E44" s="22"/>
      <c r="F44" s="22"/>
    </row>
    <row r="45" spans="1:6" hidden="1" x14ac:dyDescent="0.2">
      <c r="A45" s="22"/>
      <c r="B45" s="22"/>
      <c r="C45" s="22"/>
      <c r="D45" s="22"/>
      <c r="E45" s="22"/>
      <c r="F45" s="22"/>
    </row>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x14ac:dyDescent="0.2"/>
  </sheetData>
  <sheetProtection formatCells="0" insertRows="0" deleteRows="0"/>
  <mergeCells count="10">
    <mergeCell ref="E25:F25"/>
    <mergeCell ref="A8:F8"/>
    <mergeCell ref="A1:F1"/>
    <mergeCell ref="A9:F9"/>
    <mergeCell ref="B2:F2"/>
    <mergeCell ref="B3:F3"/>
    <mergeCell ref="B4:F4"/>
    <mergeCell ref="B7:F7"/>
    <mergeCell ref="B5:F5"/>
    <mergeCell ref="B6:F6"/>
  </mergeCells>
  <dataValidations xWindow="150" yWindow="657"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4 A11:A13 A15:A22">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s>
  <printOptions gridLines="1"/>
  <pageMargins left="0.70866141732283472" right="0.70866141732283472" top="0.74803149606299213" bottom="0.74803149606299213" header="0.31496062992125984" footer="0.31496062992125984"/>
  <pageSetup paperSize="9" scale="65"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xWindow="150" yWindow="657"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 type="list" errorStyle="information" operator="greaterThan" allowBlank="1" showInputMessage="1" prompt="Provide specific $ value if possible">
          <x14:formula1>
            <xm:f>'Summary and sign-off'!$A$38:$A$43</xm:f>
          </x14:formula1>
          <xm:sqref>F12:F13 E24 E11:E22</xm:sqref>
        </x14:dataValidation>
        <x14:dataValidation type="list" allowBlank="1" showInputMessage="1" showErrorMessage="1" error="Use the drop down list (at the right of the cell)">
          <x14:formula1>
            <xm:f>'Summary and sign-off'!$A$44:$A$45</xm:f>
          </x14:formula1>
          <xm:sqref>D12 C11:C12 C13:D13 C24 C15:C22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15"/>
  <sheetViews>
    <sheetView workbookViewId="0">
      <selection activeCell="J19" sqref="J19"/>
    </sheetView>
  </sheetViews>
  <sheetFormatPr defaultRowHeight="12.75" x14ac:dyDescent="0.2"/>
  <sheetData>
    <row r="3" spans="1:7" ht="20.25" x14ac:dyDescent="0.3">
      <c r="A3" s="178" t="s">
        <v>217</v>
      </c>
      <c r="B3" s="178"/>
      <c r="C3" s="178"/>
      <c r="D3" s="178"/>
      <c r="E3" s="178"/>
    </row>
    <row r="4" spans="1:7" x14ac:dyDescent="0.2">
      <c r="A4" s="177" t="s">
        <v>222</v>
      </c>
      <c r="B4" s="177">
        <v>43646</v>
      </c>
    </row>
    <row r="9" spans="1:7" x14ac:dyDescent="0.2">
      <c r="A9" t="s">
        <v>221</v>
      </c>
      <c r="G9" t="s">
        <v>219</v>
      </c>
    </row>
    <row r="14" spans="1:7" x14ac:dyDescent="0.2">
      <c r="A14" t="s">
        <v>169</v>
      </c>
      <c r="G14" t="s">
        <v>218</v>
      </c>
    </row>
    <row r="15" spans="1:7" x14ac:dyDescent="0.2">
      <c r="A15" t="s">
        <v>3</v>
      </c>
      <c r="G15" t="s">
        <v>220</v>
      </c>
    </row>
  </sheetData>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4" ma:contentTypeDescription="" ma:contentTypeScope="" ma:versionID="8834bfa83ceff1bf505054ff48d22a0b">
  <xsd:schema xmlns:xsd="http://www.w3.org/2001/XMLSchema" xmlns:xs="http://www.w3.org/2001/XMLSchema" xmlns:p="http://schemas.microsoft.com/office/2006/metadata/properties" xmlns:ns2="12165527-d881-4234-97f9-ee139a3f0c31" targetNamespace="http://schemas.microsoft.com/office/2006/metadata/properties" ma:root="true" ma:fieldsID="be9e5cb15a82a635f3e5640eebc0aa29"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ManageAuthor xmlns="12165527-d881-4234-97f9-ee139a3f0c31">NEEDHAMGIRVENG</iManageAuthor>
    <Security_x0020_Classification xmlns="12165527-d881-4234-97f9-ee139a3f0c31">UNCLASSIFIED</Security_x0020_Classification>
    <Business_x0020_Unit xmlns="12165527-d881-4234-97f9-ee139a3f0c31">SAAP</Business_x0020_Unit>
    <Endorsement xmlns="12165527-d881-4234-97f9-ee139a3f0c31" xsi:nil="true"/>
    <RM_x0020_DOC_x0020_ID xmlns="12165527-d881-4234-97f9-ee139a3f0c31" xsi:nil="true"/>
    <Class xmlns="12165527-d881-4234-97f9-ee139a3f0c31">POLICIES</Class>
    <File_x0020_No xmlns="12165527-d881-4234-97f9-ee139a3f0c31">SSC-SIC-2-14</File_x0020_No>
    <DOCNUM xmlns="12165527-d881-4234-97f9-ee139a3f0c31">2290185</DOCNUM>
    <Key_x0020_Version xmlns="12165527-d881-4234-97f9-ee139a3f0c31">false</Key_x0020_Version>
    <Precedents xmlns="12165527-d881-4234-97f9-ee139a3f0c31" xsi:nil="true"/>
    <SubClass xmlns="12165527-d881-4234-97f9-ee139a3f0c31" xsi:nil="true"/>
    <Sec_x0020_Review xmlns="12165527-d881-4234-97f9-ee139a3f0c31" xsi:nil="true"/>
    <Cabinet_x0020_Committee xmlns="12165527-d881-4234-97f9-ee139a3f0c31" xsi:nil="true"/>
  </documentManagement>
</p:properties>
</file>

<file path=customXml/itemProps1.xml><?xml version="1.0" encoding="utf-8"?>
<ds:datastoreItem xmlns:ds="http://schemas.openxmlformats.org/officeDocument/2006/customXml" ds:itemID="{59B4CE85-749F-4A5A-98FF-EB9029D5DC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F579D7F4-D0D7-4BCB-BBEA-E7C37A64913E}">
  <ds:schemaRefs>
    <ds:schemaRef ds:uri="http://schemas.microsoft.com/office/2006/documentManagement/types"/>
    <ds:schemaRef ds:uri="http://schemas.microsoft.com/office/infopath/2007/PartnerControls"/>
    <ds:schemaRef ds:uri="12165527-d881-4234-97f9-ee139a3f0c31"/>
    <ds:schemaRef ds:uri="http://purl.org/dc/terms/"/>
    <ds:schemaRef ds:uri="http://schemas.openxmlformats.org/package/2006/metadata/core-properties"/>
    <ds:schemaRef ds:uri="http://purl.org/dc/dcmitype/"/>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Guidance for agencies</vt:lpstr>
      <vt:lpstr>Summary and sign-off</vt:lpstr>
      <vt:lpstr>Travel</vt:lpstr>
      <vt:lpstr>Hospitality</vt:lpstr>
      <vt:lpstr>All other expenses</vt:lpstr>
      <vt:lpstr>Gifts and benefits</vt:lpstr>
      <vt:lpstr>Sheet1</vt:lpstr>
      <vt:lpstr>'All other expenses'!Print_Area</vt:lpstr>
      <vt:lpstr>'Gifts and benefits'!Print_Area</vt:lpstr>
      <vt:lpstr>'Guidance for agencies'!Print_Area</vt:lpstr>
      <vt:lpstr>Hospitality!Print_Area</vt:lpstr>
      <vt:lpstr>'Summary and sign-off'!Print_Area</vt:lpstr>
      <vt:lpstr>Travel!Print_Area</vt:lpstr>
    </vt:vector>
  </TitlesOfParts>
  <Company>SSC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creator>mortensenm</dc:creator>
  <dc:description>Version 7 - for review by SIT - ready 2/10/18</dc:description>
  <cp:lastModifiedBy>Joyce O'Donnell</cp:lastModifiedBy>
  <cp:lastPrinted>2019-07-21T23:41:25Z</cp:lastPrinted>
  <dcterms:created xsi:type="dcterms:W3CDTF">2010-10-17T20:59:02Z</dcterms:created>
  <dcterms:modified xsi:type="dcterms:W3CDTF">2019-07-22T00:59:52Z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ies>
</file>